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105" windowWidth="14805" windowHeight="8010" activeTab="4"/>
  </bookViews>
  <sheets>
    <sheet name="1кв" sheetId="22" r:id="rId1"/>
    <sheet name="2кв" sheetId="23" r:id="rId2"/>
    <sheet name="3кв" sheetId="24" r:id="rId3"/>
    <sheet name="4кв" sheetId="25" r:id="rId4"/>
    <sheet name="отчет" sheetId="26" r:id="rId5"/>
  </sheets>
  <definedNames>
    <definedName name="_xlnm.Print_Area" localSheetId="0">'1кв'!$A$1:$E$51</definedName>
    <definedName name="_xlnm.Print_Area" localSheetId="1">'2кв'!$A$1:$E$54</definedName>
    <definedName name="_xlnm.Print_Area" localSheetId="2">'3кв'!$A$1:$E$53</definedName>
    <definedName name="_xlnm.Print_Area" localSheetId="3">'4кв'!$A$1:$E$54</definedName>
    <definedName name="_xlnm.Print_Area" localSheetId="4">отчет!$A$1:$C$41</definedName>
  </definedNames>
  <calcPr calcId="152511"/>
</workbook>
</file>

<file path=xl/calcChain.xml><?xml version="1.0" encoding="utf-8"?>
<calcChain xmlns="http://schemas.openxmlformats.org/spreadsheetml/2006/main">
  <c r="D23" i="26" l="1"/>
  <c r="C30" i="26"/>
  <c r="C28" i="26"/>
  <c r="C25" i="26"/>
  <c r="C24" i="26"/>
  <c r="C18" i="26"/>
  <c r="C19" i="26"/>
  <c r="C20" i="26"/>
  <c r="C21" i="26"/>
  <c r="C22" i="26"/>
  <c r="C23" i="26"/>
  <c r="C17" i="26"/>
  <c r="D12" i="26"/>
  <c r="C13" i="26"/>
  <c r="C14" i="26"/>
  <c r="C12" i="26"/>
  <c r="C6" i="26"/>
  <c r="B47" i="25"/>
  <c r="E32" i="25"/>
  <c r="E30" i="25"/>
  <c r="C36" i="26"/>
  <c r="C26" i="26"/>
  <c r="B51" i="25"/>
  <c r="B50" i="25"/>
  <c r="E22" i="25"/>
  <c r="E21" i="25"/>
  <c r="C15" i="26" l="1"/>
  <c r="B52" i="25"/>
  <c r="C31" i="26"/>
  <c r="B53" i="25"/>
  <c r="B46" i="24"/>
  <c r="E28" i="24"/>
  <c r="E29" i="24"/>
  <c r="E27" i="23" l="1"/>
  <c r="E29" i="23"/>
  <c r="E30" i="23"/>
  <c r="E28" i="23"/>
  <c r="B50" i="24" l="1"/>
  <c r="B49" i="24"/>
  <c r="E22" i="24"/>
  <c r="E21" i="24"/>
  <c r="B51" i="23"/>
  <c r="B50" i="23"/>
  <c r="E22" i="23"/>
  <c r="E21" i="23"/>
  <c r="E32" i="23" l="1"/>
  <c r="B52" i="23" s="1"/>
  <c r="E31" i="24"/>
  <c r="B51" i="24" s="1"/>
  <c r="B52" i="24" s="1"/>
  <c r="E27" i="22"/>
  <c r="B48" i="22" l="1"/>
  <c r="B47" i="22"/>
  <c r="E22" i="22"/>
  <c r="E21" i="22"/>
  <c r="E29" i="22" l="1"/>
  <c r="B49" i="22"/>
  <c r="B50" i="22" l="1"/>
  <c r="B47" i="23" s="1"/>
  <c r="B53" i="23" s="1"/>
</calcChain>
</file>

<file path=xl/sharedStrings.xml><?xml version="1.0" encoding="utf-8"?>
<sst xmlns="http://schemas.openxmlformats.org/spreadsheetml/2006/main" count="331" uniqueCount="120">
  <si>
    <t>Собственники помещений в многоквартирном доме, расположенном по адресу:</t>
  </si>
  <si>
    <t>(указывается адрес нахождения многоквартирного дома)</t>
  </si>
  <si>
    <t>(указывается лицо, оказывающее работы (услуги) по содержанию и ремонту общего имущества в многоквартирном доме)</t>
  </si>
  <si>
    <t>Единица измерения работы (услуги)</t>
  </si>
  <si>
    <t>1 м2, руб</t>
  </si>
  <si>
    <t>Подписи Сторон:</t>
  </si>
  <si>
    <t>(подпись)</t>
  </si>
  <si>
    <t xml:space="preserve">Наименование вида работы
(услуги)2
</t>
  </si>
  <si>
    <t xml:space="preserve">Цена
выполненной работы (оказанной услуги), в рублях
</t>
  </si>
  <si>
    <t xml:space="preserve">Стоимость 3/
сметная стоимость 4 выполненной работы (оказанной услуги) за единицу
</t>
  </si>
  <si>
    <t xml:space="preserve">Периодичность/
количественный показатель выполненной работы (оказанной услуги)
</t>
  </si>
  <si>
    <t xml:space="preserve">АКТ № </t>
  </si>
  <si>
    <t>приемки оказанных услуг и (или) выполненных работ по содержанию
и текущему ремонту общего имущества в многоквартирном доме</t>
  </si>
  <si>
    <t>г. Россошь</t>
  </si>
  <si>
    <t xml:space="preserve">                                                                                                                    (указывается Ф.И.О. уполномоченного собственника помещения в многоквартирном доме либо председателя Совета многоквартирного дома 1)</t>
  </si>
  <si>
    <t xml:space="preserve">            (указывается решение общего собрания собственников помещений в многоквартирном доме либо доверенность, дата, номер)</t>
  </si>
  <si>
    <t xml:space="preserve">                                                                                                    (указывается Ф.И.О. уполномоченного лица, должность)</t>
  </si>
  <si>
    <t xml:space="preserve"> </t>
  </si>
  <si>
    <t xml:space="preserve"> (должность, Ф.И.О.)</t>
  </si>
  <si>
    <t xml:space="preserve">           4. Претензий по выполнению условий Договора Стороны не имеют.</t>
  </si>
  <si>
    <t xml:space="preserve">           3. Работы (услуги) выполнены (оказаны) полностью, в установленные сроки, с надлежащим качеством.</t>
  </si>
  <si>
    <t>постоянно</t>
  </si>
  <si>
    <t>Итого:</t>
  </si>
  <si>
    <t>г. Россошь, ул. Лизы Чайкиной, д. 1а/5</t>
  </si>
  <si>
    <t>Стоимость материалов</t>
  </si>
  <si>
    <t>Настоящий Акт составлен в 2-х экземплярах, имеющий одинаковую юридическую силу, по одному для каждой Стороны.</t>
  </si>
  <si>
    <t>Информация для собственников:</t>
  </si>
  <si>
    <t>в т.ч. Оплачено</t>
  </si>
  <si>
    <t xml:space="preserve">Итого остаток на конец квартала </t>
  </si>
  <si>
    <t>1 квартал</t>
  </si>
  <si>
    <t>руб.</t>
  </si>
  <si>
    <t>Работы по содержанию и тек. ремонту</t>
  </si>
  <si>
    <t>Остаток на начало квартала</t>
  </si>
  <si>
    <t>определена приложением № 9 к договору</t>
  </si>
  <si>
    <t xml:space="preserve">Расходы по управлению МКД </t>
  </si>
  <si>
    <t xml:space="preserve">Услуги по содержанию многоквартирного дома </t>
  </si>
  <si>
    <t>Интернет квант-телеком</t>
  </si>
  <si>
    <t xml:space="preserve">именуемый в дальнейшем "Заказчик", в лице </t>
  </si>
  <si>
    <t>Услуги по дератизации и дезинфекции</t>
  </si>
  <si>
    <t xml:space="preserve">По заявке собственников </t>
  </si>
  <si>
    <t>холодная вода на СОИ</t>
  </si>
  <si>
    <t>электроэнергия на СОИ</t>
  </si>
  <si>
    <t>водоотведение на СОИ</t>
  </si>
  <si>
    <t>Интернет Ростелеком</t>
  </si>
  <si>
    <t>за 1 квартал 2023 года</t>
  </si>
  <si>
    <t>"31" 03 2023 г.</t>
  </si>
  <si>
    <r>
      <t xml:space="preserve">являющегося собственником квартиры </t>
    </r>
    <r>
      <rPr>
        <u/>
        <sz val="11"/>
        <color theme="1"/>
        <rFont val="Times New Roman"/>
        <family val="1"/>
        <charset val="204"/>
      </rPr>
      <t xml:space="preserve">№     , </t>
    </r>
    <r>
      <rPr>
        <sz val="11"/>
        <color theme="1"/>
        <rFont val="Times New Roman"/>
        <family val="1"/>
        <charset val="204"/>
      </rPr>
      <t xml:space="preserve">находящейся в данном многоквартирном доме, действующего на основании </t>
    </r>
    <r>
      <rPr>
        <u/>
        <sz val="11"/>
        <color theme="1"/>
        <rFont val="Times New Roman"/>
        <family val="1"/>
        <charset val="204"/>
      </rPr>
      <t>протокола общего собрания собственников №</t>
    </r>
  </si>
  <si>
    <r>
      <t xml:space="preserve">с одной стороны, и </t>
    </r>
    <r>
      <rPr>
        <b/>
        <u/>
        <sz val="11"/>
        <color theme="1"/>
        <rFont val="Times New Roman"/>
        <family val="1"/>
        <charset val="204"/>
      </rPr>
      <t>ООО ЖКХ Локомотив" г. Россошь</t>
    </r>
  </si>
  <si>
    <r>
      <t xml:space="preserve">действующий на основании </t>
    </r>
    <r>
      <rPr>
        <u/>
        <sz val="11"/>
        <color theme="1"/>
        <rFont val="Times New Roman"/>
        <family val="1"/>
        <charset val="204"/>
      </rPr>
      <t xml:space="preserve">устава </t>
    </r>
    <r>
      <rPr>
        <sz val="11"/>
        <color theme="1"/>
        <rFont val="Times New Roman"/>
        <family val="1"/>
        <charset val="204"/>
      </rPr>
      <t>с другой стороны, совместно именуемые "Стороны", составили настоящий Акт о нижеследующем:</t>
    </r>
  </si>
  <si>
    <r>
      <t xml:space="preserve">        1. Исполнителем предъявлены к приемке следующие оказанные на основании договора управления многоквартирным домом или договора оказания услуг по содержанию и (или) выполнению работ по ремонту общего имущества в многоквартирном доме либо договора подряда по выполнению работ по ремонту общего имущества в многоквартирном доме (указать нужное)   </t>
    </r>
    <r>
      <rPr>
        <u/>
        <sz val="11"/>
        <color theme="1"/>
        <rFont val="Times New Roman"/>
        <family val="1"/>
        <charset val="204"/>
      </rPr>
      <t>№61  от   01.11.2015 г.</t>
    </r>
  </si>
  <si>
    <r>
      <t>(далее - "Договор") услуги и (или) выполненные работы по содержанию и текущему ремонту общего имущества в многоквартирном доме</t>
    </r>
    <r>
      <rPr>
        <u/>
        <sz val="11"/>
        <color theme="1"/>
        <rFont val="Times New Roman"/>
        <family val="1"/>
        <charset val="204"/>
      </rPr>
      <t xml:space="preserve"> №1а/5</t>
    </r>
    <r>
      <rPr>
        <sz val="11"/>
        <color theme="1"/>
        <rFont val="Times New Roman"/>
        <family val="1"/>
        <charset val="204"/>
      </rPr>
      <t>, расположенном по адресу:</t>
    </r>
    <r>
      <rPr>
        <u/>
        <sz val="11"/>
        <color theme="1"/>
        <rFont val="Times New Roman"/>
        <family val="1"/>
        <charset val="204"/>
      </rPr>
      <t xml:space="preserve"> г. Россошь, ул. Лизы Чайкиной</t>
    </r>
  </si>
  <si>
    <r>
      <t xml:space="preserve">Заказчик - </t>
    </r>
    <r>
      <rPr>
        <b/>
        <sz val="11"/>
        <color theme="1"/>
        <rFont val="Times New Roman"/>
        <family val="1"/>
        <charset val="204"/>
      </rPr>
      <t xml:space="preserve">Собственники МКД, в лице председателя совета дома </t>
    </r>
  </si>
  <si>
    <r>
      <t xml:space="preserve">именуемый в дальнейшем "Исполнитель", в лице </t>
    </r>
    <r>
      <rPr>
        <b/>
        <u/>
        <sz val="11"/>
        <color theme="1"/>
        <rFont val="Times New Roman"/>
        <family val="1"/>
        <charset val="204"/>
      </rPr>
      <t>Директора Бовкун Алексея Александровича</t>
    </r>
  </si>
  <si>
    <r>
      <t xml:space="preserve">Исполнитель - </t>
    </r>
    <r>
      <rPr>
        <b/>
        <sz val="11"/>
        <color theme="1"/>
        <rFont val="Times New Roman"/>
        <family val="1"/>
        <charset val="204"/>
      </rPr>
      <t>ООО ЖКХ "Локомотив", в лице директора Бовкун А.А.</t>
    </r>
  </si>
  <si>
    <t>Предъявлено населению 219415,86</t>
  </si>
  <si>
    <t xml:space="preserve">           2. Всего за период с "01" 01 2023 г. по "31" 03 2023 г. выполнено работ (оказано услуг) на общую сумму двести восемь тысяч пятьсот четыре рубля 94 копейки</t>
  </si>
  <si>
    <t>за 2 квартал 2023 года</t>
  </si>
  <si>
    <t>"30" 06 2023 г.</t>
  </si>
  <si>
    <t>2 квартал</t>
  </si>
  <si>
    <t>за 3 квартал 2023 года</t>
  </si>
  <si>
    <t>"30" 09 2023 г.</t>
  </si>
  <si>
    <t>3 квартал</t>
  </si>
  <si>
    <t>покраска МАФ</t>
  </si>
  <si>
    <t>ремонт плитки (кв31)</t>
  </si>
  <si>
    <t>апрель</t>
  </si>
  <si>
    <t>май</t>
  </si>
  <si>
    <t>июнь</t>
  </si>
  <si>
    <t>ч/ч</t>
  </si>
  <si>
    <t>Замена КНС (КВ22)</t>
  </si>
  <si>
    <t xml:space="preserve">           2. Всего за период с "01" 04 2023 г. по "30" 06 2023 г. выполнено работ (оказано услуг) на общую сумму двести двадцать одна тысяча триста шестьдесят восемь рублей 22 копейки</t>
  </si>
  <si>
    <t>Предъявлено населению 218242</t>
  </si>
  <si>
    <t>ремонт поручня (кв48)</t>
  </si>
  <si>
    <t>июль</t>
  </si>
  <si>
    <t>сентябрь</t>
  </si>
  <si>
    <t xml:space="preserve">замена стояков ГВС </t>
  </si>
  <si>
    <t xml:space="preserve">           2. Всего за период с "01" 07 2023 г. по "30" 09 2023 г. выполнено работ (оказано услуг) на общую сумму двести сорок четыре тысячи восемьсот двадцать пять рублей 76 копеек</t>
  </si>
  <si>
    <t>Предъявлено населению 248152,39</t>
  </si>
  <si>
    <t>ОТЧЕТ</t>
  </si>
  <si>
    <t>О ВЫПОЛНЕННЫХ РАБОТАХ И ДВИЖЕНИИ  СРЕДСТВ</t>
  </si>
  <si>
    <t>НА ЛИЦЕВОМ СЧЕТЕ  ЗА  период  с 01.01.2023 г. по 31.12.2023 г.</t>
  </si>
  <si>
    <t>Остаток на начало периода</t>
  </si>
  <si>
    <t xml:space="preserve">Доходы: </t>
  </si>
  <si>
    <t>в том числе:</t>
  </si>
  <si>
    <t xml:space="preserve">* холодная вода на СОИ - </t>
  </si>
  <si>
    <t xml:space="preserve">* водоотведение на СОИ- </t>
  </si>
  <si>
    <t>Оплачено в текущем периоде по квитанциям</t>
  </si>
  <si>
    <t xml:space="preserve">Оплачено за размещение оборудования в МОП интернет Ростелеком </t>
  </si>
  <si>
    <t xml:space="preserve">Оплачено за размещение оборудования в МОП интернет Квант-телеком </t>
  </si>
  <si>
    <t>Итого доходов:</t>
  </si>
  <si>
    <t>Расходы:</t>
  </si>
  <si>
    <t>Дератизация, дезинсекция</t>
  </si>
  <si>
    <t>Холодная вода на СОИ</t>
  </si>
  <si>
    <t>Электроэнергия на СОИ</t>
  </si>
  <si>
    <t>Водоотведение на СОИ</t>
  </si>
  <si>
    <t>Полив</t>
  </si>
  <si>
    <t>работы по договору, всего</t>
  </si>
  <si>
    <t>Итого расходов</t>
  </si>
  <si>
    <t>Остаток средств на 01.01.2024</t>
  </si>
  <si>
    <t>Справочно:</t>
  </si>
  <si>
    <t>Задолженность населения по оплате на 01.01.2023 г.</t>
  </si>
  <si>
    <t>Задолженность населения по оплате на 01.01.2024 г.</t>
  </si>
  <si>
    <t>Прирост (+) / уменьшение (-) задолженности за год</t>
  </si>
  <si>
    <t xml:space="preserve">Получил: </t>
  </si>
  <si>
    <t>Отчет за 2023 год.</t>
  </si>
  <si>
    <t>Перечень предлагаемых работ на 2024 год.</t>
  </si>
  <si>
    <t>Предложение по структуре тарифа на 2024 год.</t>
  </si>
  <si>
    <t>_____________________________________________</t>
  </si>
  <si>
    <t>по ж.д. ул. Лизы Чайкиной, д. 1а/5</t>
  </si>
  <si>
    <t>за 4 квартал 2023 года</t>
  </si>
  <si>
    <t>31.12.2023 г.</t>
  </si>
  <si>
    <t>4 квартал</t>
  </si>
  <si>
    <t>Замена участка гвс (кв 33)</t>
  </si>
  <si>
    <t>ноябрь</t>
  </si>
  <si>
    <t>Поверка ОДПУ</t>
  </si>
  <si>
    <t xml:space="preserve">           2. Всего за период с "01" 10 2023 г. по "31" 12 2023 г. выполнено работ (оказано услуг) на общую сумму двести тридцать семь тысяч двести двадцать пять рублей 31 копейка.</t>
  </si>
  <si>
    <t>Предъявлено населению 242492,39</t>
  </si>
  <si>
    <t>Начислено всего 928302,64</t>
  </si>
  <si>
    <t>* электроэнергия на СОИ- 54305,68</t>
  </si>
  <si>
    <t>Непредвиденные работы 67,1 ч/ч</t>
  </si>
  <si>
    <t xml:space="preserve">   * Поверка ОДПУ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</si>
</sst>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#,##0.00_ ;\-#,##0.00\ "/>
    <numFmt numFmtId="165" formatCode="[$-419]General"/>
    <numFmt numFmtId="166" formatCode="#,##0.00\ _₽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u/>
      <sz val="11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u/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6" fillId="0" borderId="0"/>
    <xf numFmtId="0" fontId="7" fillId="0" borderId="0"/>
    <xf numFmtId="165" fontId="9" fillId="0" borderId="0"/>
  </cellStyleXfs>
  <cellXfs count="81">
    <xf numFmtId="0" fontId="0" fillId="0" borderId="0" xfId="0"/>
    <xf numFmtId="0" fontId="3" fillId="0" borderId="0" xfId="0" applyFont="1"/>
    <xf numFmtId="164" fontId="5" fillId="0" borderId="0" xfId="1" applyNumberFormat="1" applyFont="1"/>
    <xf numFmtId="0" fontId="3" fillId="0" borderId="0" xfId="0" applyFont="1" applyAlignment="1">
      <alignment wrapText="1"/>
    </xf>
    <xf numFmtId="164" fontId="3" fillId="0" borderId="0" xfId="1" applyNumberFormat="1" applyFont="1"/>
    <xf numFmtId="164" fontId="5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43" fontId="3" fillId="0" borderId="1" xfId="1" applyFont="1" applyBorder="1" applyAlignment="1">
      <alignment horizontal="center" vertical="center" wrapText="1"/>
    </xf>
    <xf numFmtId="0" fontId="4" fillId="0" borderId="1" xfId="0" applyFont="1" applyBorder="1"/>
    <xf numFmtId="0" fontId="8" fillId="0" borderId="0" xfId="0" applyFont="1" applyAlignment="1">
      <alignment horizontal="left" wrapText="1"/>
    </xf>
    <xf numFmtId="0" fontId="3" fillId="0" borderId="0" xfId="0" applyFont="1" applyAlignment="1">
      <alignment horizontal="center"/>
    </xf>
    <xf numFmtId="0" fontId="4" fillId="0" borderId="4" xfId="0" applyFont="1" applyBorder="1"/>
    <xf numFmtId="0" fontId="4" fillId="0" borderId="6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0" xfId="0" applyFont="1" applyAlignment="1">
      <alignment horizontal="center" wrapText="1"/>
    </xf>
    <xf numFmtId="39" fontId="3" fillId="0" borderId="1" xfId="1" applyNumberFormat="1" applyFont="1" applyBorder="1" applyAlignment="1">
      <alignment horizontal="right" vertical="center" wrapText="1"/>
    </xf>
    <xf numFmtId="164" fontId="3" fillId="0" borderId="1" xfId="1" applyNumberFormat="1" applyFont="1" applyBorder="1" applyAlignment="1">
      <alignment horizontal="right" vertical="center" wrapText="1"/>
    </xf>
    <xf numFmtId="0" fontId="5" fillId="0" borderId="5" xfId="0" applyFont="1" applyBorder="1" applyAlignment="1">
      <alignment vertical="center" wrapText="1"/>
    </xf>
    <xf numFmtId="0" fontId="5" fillId="0" borderId="5" xfId="0" applyFont="1" applyBorder="1" applyAlignment="1">
      <alignment horizontal="center" vertical="center" wrapText="1"/>
    </xf>
    <xf numFmtId="43" fontId="5" fillId="0" borderId="1" xfId="1" applyFont="1" applyBorder="1" applyAlignment="1">
      <alignment horizontal="center" vertical="center" wrapText="1"/>
    </xf>
    <xf numFmtId="0" fontId="5" fillId="0" borderId="0" xfId="0" applyFont="1"/>
    <xf numFmtId="0" fontId="3" fillId="0" borderId="2" xfId="0" applyFont="1" applyBorder="1" applyAlignment="1">
      <alignment wrapText="1"/>
    </xf>
    <xf numFmtId="0" fontId="3" fillId="0" borderId="0" xfId="0" applyFont="1" applyAlignment="1">
      <alignment horizontal="center" vertical="center" wrapText="1"/>
    </xf>
    <xf numFmtId="0" fontId="3" fillId="2" borderId="0" xfId="0" applyFont="1" applyFill="1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left" wrapText="1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3" fillId="2" borderId="0" xfId="0" applyFont="1" applyFill="1" applyAlignment="1">
      <alignment horizontal="left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right" wrapText="1"/>
    </xf>
    <xf numFmtId="0" fontId="5" fillId="0" borderId="2" xfId="0" applyFont="1" applyBorder="1" applyAlignment="1">
      <alignment horizontal="center" wrapText="1"/>
    </xf>
    <xf numFmtId="0" fontId="11" fillId="0" borderId="0" xfId="0" applyFont="1" applyAlignment="1">
      <alignment horizontal="center"/>
    </xf>
    <xf numFmtId="0" fontId="11" fillId="0" borderId="0" xfId="0" applyFont="1" applyAlignment="1"/>
    <xf numFmtId="0" fontId="12" fillId="0" borderId="0" xfId="0" applyFont="1" applyAlignment="1">
      <alignment horizontal="center"/>
    </xf>
    <xf numFmtId="0" fontId="13" fillId="0" borderId="0" xfId="0" applyFont="1" applyAlignment="1"/>
    <xf numFmtId="0" fontId="13" fillId="0" borderId="0" xfId="0" applyFont="1" applyAlignment="1">
      <alignment horizontal="center"/>
    </xf>
    <xf numFmtId="0" fontId="13" fillId="0" borderId="0" xfId="0" applyFont="1"/>
    <xf numFmtId="49" fontId="13" fillId="0" borderId="1" xfId="0" applyNumberFormat="1" applyFont="1" applyBorder="1"/>
    <xf numFmtId="166" fontId="5" fillId="0" borderId="1" xfId="1" applyNumberFormat="1" applyFont="1" applyBorder="1" applyAlignment="1">
      <alignment horizontal="center"/>
    </xf>
    <xf numFmtId="4" fontId="11" fillId="0" borderId="0" xfId="0" applyNumberFormat="1" applyFont="1"/>
    <xf numFmtId="0" fontId="13" fillId="0" borderId="0" xfId="0" applyFont="1" applyAlignment="1">
      <alignment horizontal="left"/>
    </xf>
    <xf numFmtId="49" fontId="3" fillId="0" borderId="1" xfId="0" applyNumberFormat="1" applyFont="1" applyBorder="1" applyAlignment="1">
      <alignment vertical="center" wrapText="1"/>
    </xf>
    <xf numFmtId="49" fontId="13" fillId="0" borderId="1" xfId="0" applyNumberFormat="1" applyFont="1" applyBorder="1" applyAlignment="1"/>
    <xf numFmtId="43" fontId="3" fillId="2" borderId="1" xfId="1" applyFont="1" applyFill="1" applyBorder="1" applyAlignment="1">
      <alignment horizontal="center"/>
    </xf>
    <xf numFmtId="164" fontId="3" fillId="0" borderId="0" xfId="1" applyNumberFormat="1" applyFont="1" applyBorder="1"/>
    <xf numFmtId="0" fontId="13" fillId="0" borderId="0" xfId="0" applyFont="1" applyAlignment="1">
      <alignment horizontal="center"/>
    </xf>
    <xf numFmtId="166" fontId="5" fillId="0" borderId="1" xfId="0" applyNumberFormat="1" applyFont="1" applyBorder="1" applyAlignment="1">
      <alignment horizontal="center"/>
    </xf>
    <xf numFmtId="49" fontId="13" fillId="0" borderId="1" xfId="0" applyNumberFormat="1" applyFont="1" applyBorder="1" applyAlignment="1">
      <alignment horizontal="left"/>
    </xf>
    <xf numFmtId="4" fontId="13" fillId="0" borderId="0" xfId="0" applyNumberFormat="1" applyFont="1"/>
    <xf numFmtId="0" fontId="13" fillId="0" borderId="0" xfId="0" applyFont="1" applyBorder="1"/>
    <xf numFmtId="0" fontId="13" fillId="0" borderId="1" xfId="0" applyFont="1" applyBorder="1" applyAlignment="1">
      <alignment wrapText="1"/>
    </xf>
    <xf numFmtId="0" fontId="3" fillId="0" borderId="7" xfId="0" applyFont="1" applyBorder="1" applyAlignment="1">
      <alignment vertical="center" wrapText="1"/>
    </xf>
    <xf numFmtId="43" fontId="0" fillId="0" borderId="0" xfId="0" applyNumberFormat="1"/>
    <xf numFmtId="0" fontId="3" fillId="0" borderId="5" xfId="0" applyFont="1" applyBorder="1" applyAlignment="1">
      <alignment vertical="center" wrapText="1"/>
    </xf>
    <xf numFmtId="49" fontId="13" fillId="0" borderId="5" xfId="0" applyNumberFormat="1" applyFont="1" applyBorder="1" applyAlignment="1">
      <alignment vertical="center" wrapText="1"/>
    </xf>
    <xf numFmtId="43" fontId="3" fillId="0" borderId="1" xfId="1" applyFont="1" applyBorder="1" applyAlignment="1">
      <alignment horizontal="center"/>
    </xf>
    <xf numFmtId="49" fontId="13" fillId="0" borderId="1" xfId="0" applyNumberFormat="1" applyFont="1" applyBorder="1" applyAlignment="1">
      <alignment vertical="center" wrapText="1"/>
    </xf>
    <xf numFmtId="43" fontId="3" fillId="2" borderId="1" xfId="1" applyFont="1" applyFill="1" applyBorder="1" applyAlignment="1">
      <alignment horizontal="center" vertical="center" wrapText="1"/>
    </xf>
    <xf numFmtId="49" fontId="13" fillId="0" borderId="1" xfId="0" applyNumberFormat="1" applyFont="1" applyBorder="1" applyAlignment="1">
      <alignment horizontal="left"/>
    </xf>
    <xf numFmtId="43" fontId="5" fillId="0" borderId="1" xfId="1" applyFont="1" applyBorder="1" applyAlignment="1">
      <alignment horizontal="center"/>
    </xf>
    <xf numFmtId="49" fontId="14" fillId="0" borderId="1" xfId="0" applyNumberFormat="1" applyFont="1" applyBorder="1" applyAlignment="1">
      <alignment horizontal="left"/>
    </xf>
    <xf numFmtId="164" fontId="5" fillId="0" borderId="1" xfId="1" applyNumberFormat="1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43" fontId="13" fillId="0" borderId="0" xfId="1" applyFont="1" applyBorder="1" applyAlignment="1">
      <alignment horizontal="left"/>
    </xf>
    <xf numFmtId="0" fontId="13" fillId="0" borderId="2" xfId="0" applyFont="1" applyBorder="1" applyAlignment="1">
      <alignment horizontal="left"/>
    </xf>
    <xf numFmtId="43" fontId="13" fillId="0" borderId="2" xfId="1" applyFont="1" applyBorder="1" applyAlignment="1">
      <alignment horizontal="left"/>
    </xf>
    <xf numFmtId="164" fontId="13" fillId="0" borderId="0" xfId="1" applyNumberFormat="1" applyFont="1" applyBorder="1" applyAlignment="1">
      <alignment horizontal="center"/>
    </xf>
    <xf numFmtId="0" fontId="8" fillId="0" borderId="0" xfId="0" applyFont="1" applyAlignment="1">
      <alignment wrapText="1"/>
    </xf>
    <xf numFmtId="0" fontId="3" fillId="0" borderId="2" xfId="0" applyFont="1" applyBorder="1" applyAlignment="1">
      <alignment horizontal="left" wrapText="1"/>
    </xf>
  </cellXfs>
  <cellStyles count="5">
    <cellStyle name="Excel Built-in Normal" xfId="4"/>
    <cellStyle name="Обычный" xfId="0" builtinId="0"/>
    <cellStyle name="Обычный 2" xfId="2"/>
    <cellStyle name="Обычный 3" xfId="3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"/>
  <sheetViews>
    <sheetView view="pageBreakPreview" topLeftCell="A22" zoomScaleSheetLayoutView="100" workbookViewId="0">
      <selection activeCell="B46" sqref="B46"/>
    </sheetView>
  </sheetViews>
  <sheetFormatPr defaultColWidth="9.140625" defaultRowHeight="15" x14ac:dyDescent="0.25"/>
  <cols>
    <col min="1" max="1" width="31.5703125" style="1" customWidth="1"/>
    <col min="2" max="2" width="20.28515625" style="1" customWidth="1"/>
    <col min="3" max="4" width="14.28515625" style="1" customWidth="1"/>
    <col min="5" max="5" width="14.140625" style="1" customWidth="1"/>
    <col min="6" max="6" width="11.7109375" style="1" bestFit="1" customWidth="1"/>
    <col min="7" max="7" width="9.140625" style="1"/>
    <col min="8" max="8" width="12" style="1" bestFit="1" customWidth="1"/>
    <col min="9" max="16384" width="9.140625" style="1"/>
  </cols>
  <sheetData>
    <row r="1" spans="1:5" x14ac:dyDescent="0.25">
      <c r="A1" s="38" t="s">
        <v>11</v>
      </c>
      <c r="B1" s="38"/>
      <c r="C1" s="38"/>
      <c r="D1" s="38"/>
      <c r="E1" s="38"/>
    </row>
    <row r="2" spans="1:5" ht="32.25" customHeight="1" x14ac:dyDescent="0.25">
      <c r="A2" s="39" t="s">
        <v>12</v>
      </c>
      <c r="B2" s="40"/>
      <c r="C2" s="40"/>
      <c r="D2" s="40"/>
      <c r="E2" s="40"/>
    </row>
    <row r="3" spans="1:5" x14ac:dyDescent="0.25">
      <c r="A3" s="39" t="s">
        <v>44</v>
      </c>
      <c r="B3" s="39"/>
      <c r="C3" s="39"/>
      <c r="D3" s="39"/>
      <c r="E3" s="39"/>
    </row>
    <row r="4" spans="1:5" ht="15.6" customHeight="1" x14ac:dyDescent="0.25">
      <c r="A4" s="10" t="s">
        <v>13</v>
      </c>
      <c r="B4" s="11"/>
      <c r="C4" s="11"/>
      <c r="D4" s="41" t="s">
        <v>45</v>
      </c>
      <c r="E4" s="41"/>
    </row>
    <row r="5" spans="1:5" x14ac:dyDescent="0.25">
      <c r="A5" s="15"/>
      <c r="B5" s="11"/>
      <c r="C5" s="11"/>
      <c r="D5" s="11"/>
      <c r="E5" s="11"/>
    </row>
    <row r="6" spans="1:5" x14ac:dyDescent="0.25">
      <c r="A6" s="31" t="s">
        <v>0</v>
      </c>
      <c r="B6" s="31"/>
      <c r="C6" s="31"/>
      <c r="D6" s="31"/>
      <c r="E6" s="31"/>
    </row>
    <row r="7" spans="1:5" x14ac:dyDescent="0.25">
      <c r="A7" s="42" t="s">
        <v>23</v>
      </c>
      <c r="B7" s="42"/>
      <c r="C7" s="42"/>
      <c r="D7" s="42"/>
      <c r="E7" s="42"/>
    </row>
    <row r="8" spans="1:5" x14ac:dyDescent="0.25">
      <c r="A8" s="35" t="s">
        <v>1</v>
      </c>
      <c r="B8" s="35"/>
      <c r="C8" s="35"/>
      <c r="D8" s="35"/>
      <c r="E8" s="35"/>
    </row>
    <row r="9" spans="1:5" x14ac:dyDescent="0.25">
      <c r="A9" s="31" t="s">
        <v>37</v>
      </c>
      <c r="B9" s="31"/>
      <c r="C9" s="31"/>
      <c r="D9" s="31"/>
      <c r="E9" s="31"/>
    </row>
    <row r="10" spans="1:5" ht="25.5" customHeight="1" x14ac:dyDescent="0.25">
      <c r="A10" s="35" t="s">
        <v>14</v>
      </c>
      <c r="B10" s="35"/>
      <c r="C10" s="35"/>
      <c r="D10" s="35"/>
      <c r="E10" s="35"/>
    </row>
    <row r="11" spans="1:5" ht="37.5" customHeight="1" x14ac:dyDescent="0.25">
      <c r="A11" s="31" t="s">
        <v>46</v>
      </c>
      <c r="B11" s="31"/>
      <c r="C11" s="31"/>
      <c r="D11" s="31"/>
      <c r="E11" s="31"/>
    </row>
    <row r="12" spans="1:5" ht="13.5" customHeight="1" x14ac:dyDescent="0.25">
      <c r="A12" s="35" t="s">
        <v>15</v>
      </c>
      <c r="B12" s="35"/>
      <c r="C12" s="35"/>
      <c r="D12" s="35"/>
      <c r="E12" s="35"/>
    </row>
    <row r="13" spans="1:5" ht="21.75" customHeight="1" x14ac:dyDescent="0.25">
      <c r="A13" s="31" t="s">
        <v>47</v>
      </c>
      <c r="B13" s="31"/>
      <c r="C13" s="31"/>
      <c r="D13" s="31"/>
      <c r="E13" s="31"/>
    </row>
    <row r="14" spans="1:5" x14ac:dyDescent="0.25">
      <c r="A14" s="35" t="s">
        <v>2</v>
      </c>
      <c r="B14" s="35"/>
      <c r="C14" s="35"/>
      <c r="D14" s="35"/>
      <c r="E14" s="35"/>
    </row>
    <row r="15" spans="1:5" ht="18.75" customHeight="1" x14ac:dyDescent="0.25">
      <c r="A15" s="31" t="s">
        <v>52</v>
      </c>
      <c r="B15" s="31"/>
      <c r="C15" s="31"/>
      <c r="D15" s="31"/>
      <c r="E15" s="31"/>
    </row>
    <row r="16" spans="1:5" ht="15" customHeight="1" x14ac:dyDescent="0.25">
      <c r="A16" s="35" t="s">
        <v>16</v>
      </c>
      <c r="B16" s="35"/>
      <c r="C16" s="35"/>
      <c r="D16" s="35"/>
      <c r="E16" s="35"/>
    </row>
    <row r="17" spans="1:7" ht="33" customHeight="1" x14ac:dyDescent="0.25">
      <c r="A17" s="31" t="s">
        <v>48</v>
      </c>
      <c r="B17" s="31"/>
      <c r="C17" s="31"/>
      <c r="D17" s="31"/>
      <c r="E17" s="31"/>
    </row>
    <row r="18" spans="1:7" ht="66" customHeight="1" x14ac:dyDescent="0.25">
      <c r="A18" s="31" t="s">
        <v>49</v>
      </c>
      <c r="B18" s="31"/>
      <c r="C18" s="31"/>
      <c r="D18" s="31"/>
      <c r="E18" s="31"/>
    </row>
    <row r="19" spans="1:7" ht="41.25" customHeight="1" x14ac:dyDescent="0.25">
      <c r="A19" s="36" t="s">
        <v>50</v>
      </c>
      <c r="B19" s="36"/>
      <c r="C19" s="36"/>
      <c r="D19" s="36"/>
      <c r="E19" s="36"/>
    </row>
    <row r="20" spans="1:7" ht="135" x14ac:dyDescent="0.25">
      <c r="A20" s="6" t="s">
        <v>7</v>
      </c>
      <c r="B20" s="6" t="s">
        <v>10</v>
      </c>
      <c r="C20" s="6" t="s">
        <v>3</v>
      </c>
      <c r="D20" s="6" t="s">
        <v>9</v>
      </c>
      <c r="E20" s="6" t="s">
        <v>8</v>
      </c>
    </row>
    <row r="21" spans="1:7" ht="45" x14ac:dyDescent="0.25">
      <c r="A21" s="14" t="s">
        <v>35</v>
      </c>
      <c r="B21" s="6" t="s">
        <v>33</v>
      </c>
      <c r="C21" s="6" t="s">
        <v>4</v>
      </c>
      <c r="D21" s="6">
        <v>14.67</v>
      </c>
      <c r="E21" s="8">
        <f>D21*F21*G21</f>
        <v>139031.99099999998</v>
      </c>
      <c r="F21" s="24">
        <v>3159.1</v>
      </c>
      <c r="G21" s="1">
        <v>3</v>
      </c>
    </row>
    <row r="22" spans="1:7" x14ac:dyDescent="0.25">
      <c r="A22" s="7" t="s">
        <v>34</v>
      </c>
      <c r="B22" s="6" t="s">
        <v>21</v>
      </c>
      <c r="C22" s="6" t="s">
        <v>4</v>
      </c>
      <c r="D22" s="6">
        <v>5.42</v>
      </c>
      <c r="E22" s="8">
        <f>D22*F21*G21</f>
        <v>51366.966</v>
      </c>
    </row>
    <row r="23" spans="1:7" ht="30" x14ac:dyDescent="0.25">
      <c r="A23" s="7" t="s">
        <v>38</v>
      </c>
      <c r="B23" s="6" t="s">
        <v>39</v>
      </c>
      <c r="C23" s="6" t="s">
        <v>4</v>
      </c>
      <c r="D23" s="6">
        <v>0</v>
      </c>
      <c r="E23" s="16">
        <v>0</v>
      </c>
    </row>
    <row r="24" spans="1:7" x14ac:dyDescent="0.25">
      <c r="A24" s="7" t="s">
        <v>40</v>
      </c>
      <c r="B24" s="6" t="s">
        <v>29</v>
      </c>
      <c r="C24" s="6" t="s">
        <v>30</v>
      </c>
      <c r="D24" s="6"/>
      <c r="E24" s="8">
        <v>0</v>
      </c>
    </row>
    <row r="25" spans="1:7" x14ac:dyDescent="0.25">
      <c r="A25" s="7" t="s">
        <v>41</v>
      </c>
      <c r="B25" s="6" t="s">
        <v>29</v>
      </c>
      <c r="C25" s="6" t="s">
        <v>30</v>
      </c>
      <c r="D25" s="6"/>
      <c r="E25" s="8">
        <v>13138.65</v>
      </c>
    </row>
    <row r="26" spans="1:7" x14ac:dyDescent="0.25">
      <c r="A26" s="7" t="s">
        <v>42</v>
      </c>
      <c r="B26" s="6" t="s">
        <v>29</v>
      </c>
      <c r="C26" s="6" t="s">
        <v>30</v>
      </c>
      <c r="D26" s="6"/>
      <c r="E26" s="17">
        <v>0</v>
      </c>
    </row>
    <row r="27" spans="1:7" x14ac:dyDescent="0.25">
      <c r="A27" s="7" t="s">
        <v>24</v>
      </c>
      <c r="B27" s="6" t="s">
        <v>29</v>
      </c>
      <c r="C27" s="6" t="s">
        <v>30</v>
      </c>
      <c r="D27" s="6"/>
      <c r="E27" s="8">
        <f>3767.33+1200</f>
        <v>4967.33</v>
      </c>
    </row>
    <row r="28" spans="1:7" x14ac:dyDescent="0.25">
      <c r="A28" s="13"/>
      <c r="B28" s="6"/>
      <c r="C28" s="6"/>
      <c r="D28" s="12"/>
      <c r="E28" s="8"/>
    </row>
    <row r="29" spans="1:7" s="21" customFormat="1" x14ac:dyDescent="0.25">
      <c r="A29" s="18" t="s">
        <v>22</v>
      </c>
      <c r="B29" s="19"/>
      <c r="C29" s="19"/>
      <c r="D29" s="9"/>
      <c r="E29" s="20">
        <f>SUM(E21:E28)</f>
        <v>208504.93699999998</v>
      </c>
    </row>
    <row r="30" spans="1:7" ht="39" customHeight="1" x14ac:dyDescent="0.25">
      <c r="A30" s="37" t="s">
        <v>55</v>
      </c>
      <c r="B30" s="37"/>
      <c r="C30" s="37"/>
      <c r="D30" s="37"/>
      <c r="E30" s="37"/>
    </row>
    <row r="31" spans="1:7" ht="30" customHeight="1" x14ac:dyDescent="0.25">
      <c r="A31" s="31" t="s">
        <v>20</v>
      </c>
      <c r="B31" s="31"/>
      <c r="C31" s="31"/>
      <c r="D31" s="31"/>
      <c r="E31" s="31"/>
    </row>
    <row r="32" spans="1:7" ht="19.5" customHeight="1" x14ac:dyDescent="0.25">
      <c r="A32" s="31" t="s">
        <v>19</v>
      </c>
      <c r="B32" s="31"/>
      <c r="C32" s="31"/>
      <c r="D32" s="31"/>
      <c r="E32" s="31"/>
    </row>
    <row r="33" spans="1:5" ht="27" customHeight="1" x14ac:dyDescent="0.25">
      <c r="A33" s="31" t="s">
        <v>25</v>
      </c>
      <c r="B33" s="31"/>
      <c r="C33" s="31"/>
      <c r="D33" s="31"/>
      <c r="E33" s="31"/>
    </row>
    <row r="34" spans="1:5" x14ac:dyDescent="0.25">
      <c r="A34" s="31" t="s">
        <v>17</v>
      </c>
      <c r="B34" s="31"/>
      <c r="C34" s="31"/>
      <c r="D34" s="31"/>
      <c r="E34" s="31"/>
    </row>
    <row r="35" spans="1:5" x14ac:dyDescent="0.25">
      <c r="A35" s="34" t="s">
        <v>5</v>
      </c>
      <c r="B35" s="34"/>
      <c r="C35" s="34"/>
      <c r="D35" s="34"/>
      <c r="E35" s="34"/>
    </row>
    <row r="36" spans="1:5" x14ac:dyDescent="0.25">
      <c r="A36" s="31" t="s">
        <v>17</v>
      </c>
      <c r="B36" s="31"/>
      <c r="C36" s="31"/>
      <c r="D36" s="31"/>
      <c r="E36" s="31"/>
    </row>
    <row r="37" spans="1:5" x14ac:dyDescent="0.25">
      <c r="A37" s="32" t="s">
        <v>53</v>
      </c>
      <c r="B37" s="32"/>
      <c r="C37" s="32"/>
      <c r="D37" s="32"/>
      <c r="E37" s="22"/>
    </row>
    <row r="38" spans="1:5" x14ac:dyDescent="0.25">
      <c r="B38" s="33" t="s">
        <v>18</v>
      </c>
      <c r="C38" s="33"/>
      <c r="D38" s="33"/>
      <c r="E38" s="23" t="s">
        <v>6</v>
      </c>
    </row>
    <row r="39" spans="1:5" x14ac:dyDescent="0.25">
      <c r="A39" s="15"/>
      <c r="B39" s="15"/>
      <c r="C39" s="15"/>
      <c r="D39" s="15"/>
      <c r="E39" s="15"/>
    </row>
    <row r="40" spans="1:5" x14ac:dyDescent="0.25">
      <c r="A40" s="32" t="s">
        <v>51</v>
      </c>
      <c r="B40" s="32"/>
      <c r="C40" s="32"/>
      <c r="D40" s="32"/>
      <c r="E40" s="22"/>
    </row>
    <row r="41" spans="1:5" x14ac:dyDescent="0.25">
      <c r="B41" s="33" t="s">
        <v>18</v>
      </c>
      <c r="C41" s="33"/>
      <c r="D41" s="33"/>
      <c r="E41" s="23" t="s">
        <v>6</v>
      </c>
    </row>
    <row r="43" spans="1:5" x14ac:dyDescent="0.25">
      <c r="A43" s="21" t="s">
        <v>26</v>
      </c>
    </row>
    <row r="44" spans="1:5" x14ac:dyDescent="0.25">
      <c r="A44" s="1" t="s">
        <v>32</v>
      </c>
      <c r="B44" s="2">
        <v>-22698.240000000002</v>
      </c>
    </row>
    <row r="45" spans="1:5" ht="30" x14ac:dyDescent="0.25">
      <c r="A45" s="3" t="s">
        <v>54</v>
      </c>
      <c r="B45" s="4"/>
    </row>
    <row r="46" spans="1:5" x14ac:dyDescent="0.25">
      <c r="A46" s="1" t="s">
        <v>27</v>
      </c>
      <c r="B46" s="4">
        <v>220049.19</v>
      </c>
    </row>
    <row r="47" spans="1:5" x14ac:dyDescent="0.25">
      <c r="A47" s="3" t="s">
        <v>43</v>
      </c>
      <c r="B47" s="4">
        <f>3*150</f>
        <v>450</v>
      </c>
    </row>
    <row r="48" spans="1:5" x14ac:dyDescent="0.25">
      <c r="A48" s="3" t="s">
        <v>36</v>
      </c>
      <c r="B48" s="4">
        <f>3*200</f>
        <v>600</v>
      </c>
    </row>
    <row r="49" spans="1:2" ht="30" x14ac:dyDescent="0.25">
      <c r="A49" s="3" t="s">
        <v>31</v>
      </c>
      <c r="B49" s="4">
        <f>E29</f>
        <v>208504.93699999998</v>
      </c>
    </row>
    <row r="50" spans="1:2" x14ac:dyDescent="0.25">
      <c r="A50" s="21" t="s">
        <v>28</v>
      </c>
      <c r="B50" s="5">
        <f>B44+B46+B47+B48-B49</f>
        <v>-10103.986999999965</v>
      </c>
    </row>
  </sheetData>
  <mergeCells count="29">
    <mergeCell ref="A13:E13"/>
    <mergeCell ref="A1:E1"/>
    <mergeCell ref="A2:E2"/>
    <mergeCell ref="A3:E3"/>
    <mergeCell ref="D4:E4"/>
    <mergeCell ref="A6:E6"/>
    <mergeCell ref="A7:E7"/>
    <mergeCell ref="A8:E8"/>
    <mergeCell ref="A9:E9"/>
    <mergeCell ref="A10:E10"/>
    <mergeCell ref="A11:E11"/>
    <mergeCell ref="A12:E12"/>
    <mergeCell ref="A35:E35"/>
    <mergeCell ref="A14:E14"/>
    <mergeCell ref="A15:E15"/>
    <mergeCell ref="A16:E16"/>
    <mergeCell ref="A17:E17"/>
    <mergeCell ref="A18:E18"/>
    <mergeCell ref="A19:E19"/>
    <mergeCell ref="A30:E30"/>
    <mergeCell ref="A31:E31"/>
    <mergeCell ref="A32:E32"/>
    <mergeCell ref="A33:E33"/>
    <mergeCell ref="A34:E34"/>
    <mergeCell ref="A36:E36"/>
    <mergeCell ref="A37:D37"/>
    <mergeCell ref="B38:D38"/>
    <mergeCell ref="A40:D40"/>
    <mergeCell ref="B41:D41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3"/>
  <sheetViews>
    <sheetView view="pageBreakPreview" topLeftCell="A25" zoomScaleSheetLayoutView="100" workbookViewId="0">
      <selection activeCell="B54" sqref="B54"/>
    </sheetView>
  </sheetViews>
  <sheetFormatPr defaultColWidth="9.140625" defaultRowHeight="15" x14ac:dyDescent="0.25"/>
  <cols>
    <col min="1" max="1" width="31.5703125" style="1" customWidth="1"/>
    <col min="2" max="2" width="20.28515625" style="1" customWidth="1"/>
    <col min="3" max="4" width="14.28515625" style="1" customWidth="1"/>
    <col min="5" max="5" width="14.140625" style="1" customWidth="1"/>
    <col min="6" max="6" width="11.7109375" style="1" bestFit="1" customWidth="1"/>
    <col min="7" max="7" width="9.140625" style="1"/>
    <col min="8" max="8" width="12" style="1" bestFit="1" customWidth="1"/>
    <col min="9" max="16384" width="9.140625" style="1"/>
  </cols>
  <sheetData>
    <row r="1" spans="1:5" x14ac:dyDescent="0.25">
      <c r="A1" s="38" t="s">
        <v>11</v>
      </c>
      <c r="B1" s="38"/>
      <c r="C1" s="38"/>
      <c r="D1" s="38"/>
      <c r="E1" s="38"/>
    </row>
    <row r="2" spans="1:5" ht="32.25" customHeight="1" x14ac:dyDescent="0.25">
      <c r="A2" s="39" t="s">
        <v>12</v>
      </c>
      <c r="B2" s="40"/>
      <c r="C2" s="40"/>
      <c r="D2" s="40"/>
      <c r="E2" s="40"/>
    </row>
    <row r="3" spans="1:5" x14ac:dyDescent="0.25">
      <c r="A3" s="39" t="s">
        <v>56</v>
      </c>
      <c r="B3" s="39"/>
      <c r="C3" s="39"/>
      <c r="D3" s="39"/>
      <c r="E3" s="39"/>
    </row>
    <row r="4" spans="1:5" ht="15.6" customHeight="1" x14ac:dyDescent="0.25">
      <c r="A4" s="10" t="s">
        <v>13</v>
      </c>
      <c r="B4" s="11"/>
      <c r="C4" s="11"/>
      <c r="D4" s="41" t="s">
        <v>57</v>
      </c>
      <c r="E4" s="41"/>
    </row>
    <row r="5" spans="1:5" x14ac:dyDescent="0.25">
      <c r="A5" s="15"/>
      <c r="B5" s="11"/>
      <c r="C5" s="11"/>
      <c r="D5" s="11"/>
      <c r="E5" s="11"/>
    </row>
    <row r="6" spans="1:5" x14ac:dyDescent="0.25">
      <c r="A6" s="31" t="s">
        <v>0</v>
      </c>
      <c r="B6" s="31"/>
      <c r="C6" s="31"/>
      <c r="D6" s="31"/>
      <c r="E6" s="31"/>
    </row>
    <row r="7" spans="1:5" x14ac:dyDescent="0.25">
      <c r="A7" s="42" t="s">
        <v>23</v>
      </c>
      <c r="B7" s="42"/>
      <c r="C7" s="42"/>
      <c r="D7" s="42"/>
      <c r="E7" s="42"/>
    </row>
    <row r="8" spans="1:5" x14ac:dyDescent="0.25">
      <c r="A8" s="35" t="s">
        <v>1</v>
      </c>
      <c r="B8" s="35"/>
      <c r="C8" s="35"/>
      <c r="D8" s="35"/>
      <c r="E8" s="35"/>
    </row>
    <row r="9" spans="1:5" x14ac:dyDescent="0.25">
      <c r="A9" s="31" t="s">
        <v>37</v>
      </c>
      <c r="B9" s="31"/>
      <c r="C9" s="31"/>
      <c r="D9" s="31"/>
      <c r="E9" s="31"/>
    </row>
    <row r="10" spans="1:5" ht="25.5" customHeight="1" x14ac:dyDescent="0.25">
      <c r="A10" s="35" t="s">
        <v>14</v>
      </c>
      <c r="B10" s="35"/>
      <c r="C10" s="35"/>
      <c r="D10" s="35"/>
      <c r="E10" s="35"/>
    </row>
    <row r="11" spans="1:5" ht="37.5" customHeight="1" x14ac:dyDescent="0.25">
      <c r="A11" s="31" t="s">
        <v>46</v>
      </c>
      <c r="B11" s="31"/>
      <c r="C11" s="31"/>
      <c r="D11" s="31"/>
      <c r="E11" s="31"/>
    </row>
    <row r="12" spans="1:5" ht="13.5" customHeight="1" x14ac:dyDescent="0.25">
      <c r="A12" s="35" t="s">
        <v>15</v>
      </c>
      <c r="B12" s="35"/>
      <c r="C12" s="35"/>
      <c r="D12" s="35"/>
      <c r="E12" s="35"/>
    </row>
    <row r="13" spans="1:5" ht="21.75" customHeight="1" x14ac:dyDescent="0.25">
      <c r="A13" s="31" t="s">
        <v>47</v>
      </c>
      <c r="B13" s="31"/>
      <c r="C13" s="31"/>
      <c r="D13" s="31"/>
      <c r="E13" s="31"/>
    </row>
    <row r="14" spans="1:5" x14ac:dyDescent="0.25">
      <c r="A14" s="35" t="s">
        <v>2</v>
      </c>
      <c r="B14" s="35"/>
      <c r="C14" s="35"/>
      <c r="D14" s="35"/>
      <c r="E14" s="35"/>
    </row>
    <row r="15" spans="1:5" ht="18.75" customHeight="1" x14ac:dyDescent="0.25">
      <c r="A15" s="31" t="s">
        <v>52</v>
      </c>
      <c r="B15" s="31"/>
      <c r="C15" s="31"/>
      <c r="D15" s="31"/>
      <c r="E15" s="31"/>
    </row>
    <row r="16" spans="1:5" ht="15" customHeight="1" x14ac:dyDescent="0.25">
      <c r="A16" s="35" t="s">
        <v>16</v>
      </c>
      <c r="B16" s="35"/>
      <c r="C16" s="35"/>
      <c r="D16" s="35"/>
      <c r="E16" s="35"/>
    </row>
    <row r="17" spans="1:7" ht="33" customHeight="1" x14ac:dyDescent="0.25">
      <c r="A17" s="31" t="s">
        <v>48</v>
      </c>
      <c r="B17" s="31"/>
      <c r="C17" s="31"/>
      <c r="D17" s="31"/>
      <c r="E17" s="31"/>
    </row>
    <row r="18" spans="1:7" ht="66" customHeight="1" x14ac:dyDescent="0.25">
      <c r="A18" s="31" t="s">
        <v>49</v>
      </c>
      <c r="B18" s="31"/>
      <c r="C18" s="31"/>
      <c r="D18" s="31"/>
      <c r="E18" s="31"/>
    </row>
    <row r="19" spans="1:7" ht="41.25" customHeight="1" x14ac:dyDescent="0.25">
      <c r="A19" s="36" t="s">
        <v>50</v>
      </c>
      <c r="B19" s="36"/>
      <c r="C19" s="36"/>
      <c r="D19" s="36"/>
      <c r="E19" s="36"/>
    </row>
    <row r="20" spans="1:7" ht="135" x14ac:dyDescent="0.25">
      <c r="A20" s="6" t="s">
        <v>7</v>
      </c>
      <c r="B20" s="6" t="s">
        <v>10</v>
      </c>
      <c r="C20" s="6" t="s">
        <v>3</v>
      </c>
      <c r="D20" s="6" t="s">
        <v>9</v>
      </c>
      <c r="E20" s="6" t="s">
        <v>8</v>
      </c>
    </row>
    <row r="21" spans="1:7" ht="45" x14ac:dyDescent="0.25">
      <c r="A21" s="14" t="s">
        <v>35</v>
      </c>
      <c r="B21" s="6" t="s">
        <v>33</v>
      </c>
      <c r="C21" s="6" t="s">
        <v>4</v>
      </c>
      <c r="D21" s="6">
        <v>14.67</v>
      </c>
      <c r="E21" s="8">
        <f>D21*F21*G21</f>
        <v>139031.99099999998</v>
      </c>
      <c r="F21" s="24">
        <v>3159.1</v>
      </c>
      <c r="G21" s="1">
        <v>3</v>
      </c>
    </row>
    <row r="22" spans="1:7" x14ac:dyDescent="0.25">
      <c r="A22" s="7" t="s">
        <v>34</v>
      </c>
      <c r="B22" s="6" t="s">
        <v>21</v>
      </c>
      <c r="C22" s="6" t="s">
        <v>4</v>
      </c>
      <c r="D22" s="6">
        <v>5.42</v>
      </c>
      <c r="E22" s="8">
        <f>D22*F21*G21</f>
        <v>51366.966</v>
      </c>
    </row>
    <row r="23" spans="1:7" ht="30" x14ac:dyDescent="0.25">
      <c r="A23" s="7" t="s">
        <v>38</v>
      </c>
      <c r="B23" s="6" t="s">
        <v>39</v>
      </c>
      <c r="C23" s="6" t="s">
        <v>4</v>
      </c>
      <c r="D23" s="6">
        <v>0</v>
      </c>
      <c r="E23" s="16">
        <v>0</v>
      </c>
    </row>
    <row r="24" spans="1:7" x14ac:dyDescent="0.25">
      <c r="A24" s="7" t="s">
        <v>40</v>
      </c>
      <c r="B24" s="6" t="s">
        <v>58</v>
      </c>
      <c r="C24" s="6" t="s">
        <v>30</v>
      </c>
      <c r="D24" s="6"/>
      <c r="E24" s="8">
        <v>0</v>
      </c>
    </row>
    <row r="25" spans="1:7" x14ac:dyDescent="0.25">
      <c r="A25" s="7" t="s">
        <v>41</v>
      </c>
      <c r="B25" s="6" t="s">
        <v>58</v>
      </c>
      <c r="C25" s="6" t="s">
        <v>30</v>
      </c>
      <c r="D25" s="6"/>
      <c r="E25" s="8">
        <v>12314.15</v>
      </c>
    </row>
    <row r="26" spans="1:7" x14ac:dyDescent="0.25">
      <c r="A26" s="7" t="s">
        <v>42</v>
      </c>
      <c r="B26" s="6" t="s">
        <v>58</v>
      </c>
      <c r="C26" s="6" t="s">
        <v>30</v>
      </c>
      <c r="D26" s="6"/>
      <c r="E26" s="17">
        <v>0</v>
      </c>
    </row>
    <row r="27" spans="1:7" x14ac:dyDescent="0.25">
      <c r="A27" s="7" t="s">
        <v>24</v>
      </c>
      <c r="B27" s="6" t="s">
        <v>58</v>
      </c>
      <c r="C27" s="6" t="s">
        <v>30</v>
      </c>
      <c r="D27" s="6"/>
      <c r="E27" s="8">
        <f>8480.95+3190.04</f>
        <v>11670.990000000002</v>
      </c>
    </row>
    <row r="28" spans="1:7" x14ac:dyDescent="0.25">
      <c r="A28" s="7" t="s">
        <v>62</v>
      </c>
      <c r="B28" s="6" t="s">
        <v>64</v>
      </c>
      <c r="C28" s="6" t="s">
        <v>67</v>
      </c>
      <c r="D28" s="6">
        <v>11.6</v>
      </c>
      <c r="E28" s="17">
        <f>D28*235.95</f>
        <v>2737.02</v>
      </c>
    </row>
    <row r="29" spans="1:7" x14ac:dyDescent="0.25">
      <c r="A29" s="7" t="s">
        <v>68</v>
      </c>
      <c r="B29" s="6" t="s">
        <v>65</v>
      </c>
      <c r="C29" s="6" t="s">
        <v>30</v>
      </c>
      <c r="D29" s="6">
        <v>16</v>
      </c>
      <c r="E29" s="17">
        <f>D29*235.95</f>
        <v>3775.2</v>
      </c>
    </row>
    <row r="30" spans="1:7" x14ac:dyDescent="0.25">
      <c r="A30" s="7" t="s">
        <v>63</v>
      </c>
      <c r="B30" s="6" t="s">
        <v>66</v>
      </c>
      <c r="C30" s="6" t="s">
        <v>67</v>
      </c>
      <c r="D30" s="6">
        <v>2</v>
      </c>
      <c r="E30" s="17">
        <f t="shared" ref="E30" si="0">D30*235.95</f>
        <v>471.9</v>
      </c>
    </row>
    <row r="31" spans="1:7" x14ac:dyDescent="0.25">
      <c r="A31" s="13"/>
      <c r="B31" s="6"/>
      <c r="C31" s="6"/>
      <c r="D31" s="12"/>
      <c r="E31" s="8"/>
    </row>
    <row r="32" spans="1:7" s="21" customFormat="1" x14ac:dyDescent="0.25">
      <c r="A32" s="18" t="s">
        <v>22</v>
      </c>
      <c r="B32" s="19"/>
      <c r="C32" s="19"/>
      <c r="D32" s="9"/>
      <c r="E32" s="20">
        <f>SUM(E21:E31)</f>
        <v>221368.21699999998</v>
      </c>
    </row>
    <row r="33" spans="1:5" ht="39" customHeight="1" x14ac:dyDescent="0.25">
      <c r="A33" s="37" t="s">
        <v>69</v>
      </c>
      <c r="B33" s="37"/>
      <c r="C33" s="37"/>
      <c r="D33" s="37"/>
      <c r="E33" s="37"/>
    </row>
    <row r="34" spans="1:5" ht="30" customHeight="1" x14ac:dyDescent="0.25">
      <c r="A34" s="31" t="s">
        <v>20</v>
      </c>
      <c r="B34" s="31"/>
      <c r="C34" s="31"/>
      <c r="D34" s="31"/>
      <c r="E34" s="31"/>
    </row>
    <row r="35" spans="1:5" ht="19.5" customHeight="1" x14ac:dyDescent="0.25">
      <c r="A35" s="31" t="s">
        <v>19</v>
      </c>
      <c r="B35" s="31"/>
      <c r="C35" s="31"/>
      <c r="D35" s="31"/>
      <c r="E35" s="31"/>
    </row>
    <row r="36" spans="1:5" ht="27" customHeight="1" x14ac:dyDescent="0.25">
      <c r="A36" s="31" t="s">
        <v>25</v>
      </c>
      <c r="B36" s="31"/>
      <c r="C36" s="31"/>
      <c r="D36" s="31"/>
      <c r="E36" s="31"/>
    </row>
    <row r="37" spans="1:5" x14ac:dyDescent="0.25">
      <c r="A37" s="31" t="s">
        <v>17</v>
      </c>
      <c r="B37" s="31"/>
      <c r="C37" s="31"/>
      <c r="D37" s="31"/>
      <c r="E37" s="31"/>
    </row>
    <row r="38" spans="1:5" x14ac:dyDescent="0.25">
      <c r="A38" s="34" t="s">
        <v>5</v>
      </c>
      <c r="B38" s="34"/>
      <c r="C38" s="34"/>
      <c r="D38" s="34"/>
      <c r="E38" s="34"/>
    </row>
    <row r="39" spans="1:5" x14ac:dyDescent="0.25">
      <c r="A39" s="31" t="s">
        <v>17</v>
      </c>
      <c r="B39" s="31"/>
      <c r="C39" s="31"/>
      <c r="D39" s="31"/>
      <c r="E39" s="31"/>
    </row>
    <row r="40" spans="1:5" x14ac:dyDescent="0.25">
      <c r="A40" s="32" t="s">
        <v>53</v>
      </c>
      <c r="B40" s="32"/>
      <c r="C40" s="32"/>
      <c r="D40" s="32"/>
      <c r="E40" s="22"/>
    </row>
    <row r="41" spans="1:5" x14ac:dyDescent="0.25">
      <c r="B41" s="33" t="s">
        <v>18</v>
      </c>
      <c r="C41" s="33"/>
      <c r="D41" s="33"/>
      <c r="E41" s="25" t="s">
        <v>6</v>
      </c>
    </row>
    <row r="42" spans="1:5" x14ac:dyDescent="0.25">
      <c r="A42" s="15"/>
      <c r="B42" s="15"/>
      <c r="C42" s="15"/>
      <c r="D42" s="15"/>
      <c r="E42" s="15"/>
    </row>
    <row r="43" spans="1:5" x14ac:dyDescent="0.25">
      <c r="A43" s="32" t="s">
        <v>51</v>
      </c>
      <c r="B43" s="32"/>
      <c r="C43" s="32"/>
      <c r="D43" s="32"/>
      <c r="E43" s="22"/>
    </row>
    <row r="44" spans="1:5" x14ac:dyDescent="0.25">
      <c r="B44" s="33" t="s">
        <v>18</v>
      </c>
      <c r="C44" s="33"/>
      <c r="D44" s="33"/>
      <c r="E44" s="25" t="s">
        <v>6</v>
      </c>
    </row>
    <row r="46" spans="1:5" x14ac:dyDescent="0.25">
      <c r="A46" s="21" t="s">
        <v>26</v>
      </c>
    </row>
    <row r="47" spans="1:5" x14ac:dyDescent="0.25">
      <c r="A47" s="1" t="s">
        <v>32</v>
      </c>
      <c r="B47" s="2">
        <f>'1кв'!B50</f>
        <v>-10103.986999999965</v>
      </c>
    </row>
    <row r="48" spans="1:5" x14ac:dyDescent="0.25">
      <c r="A48" s="26" t="s">
        <v>70</v>
      </c>
      <c r="B48" s="4"/>
    </row>
    <row r="49" spans="1:2" x14ac:dyDescent="0.25">
      <c r="A49" s="1" t="s">
        <v>27</v>
      </c>
      <c r="B49" s="4">
        <v>212800.61</v>
      </c>
    </row>
    <row r="50" spans="1:2" x14ac:dyDescent="0.25">
      <c r="A50" s="26" t="s">
        <v>43</v>
      </c>
      <c r="B50" s="4">
        <f>3*150</f>
        <v>450</v>
      </c>
    </row>
    <row r="51" spans="1:2" x14ac:dyDescent="0.25">
      <c r="A51" s="26" t="s">
        <v>36</v>
      </c>
      <c r="B51" s="4">
        <f>3*200</f>
        <v>600</v>
      </c>
    </row>
    <row r="52" spans="1:2" ht="30" x14ac:dyDescent="0.25">
      <c r="A52" s="26" t="s">
        <v>31</v>
      </c>
      <c r="B52" s="4">
        <f>E32</f>
        <v>221368.21699999998</v>
      </c>
    </row>
    <row r="53" spans="1:2" x14ac:dyDescent="0.25">
      <c r="A53" s="21" t="s">
        <v>28</v>
      </c>
      <c r="B53" s="5">
        <f>B47+B49+B50+B51-B52</f>
        <v>-17621.593999999954</v>
      </c>
    </row>
  </sheetData>
  <mergeCells count="29">
    <mergeCell ref="A13:E13"/>
    <mergeCell ref="A1:E1"/>
    <mergeCell ref="A2:E2"/>
    <mergeCell ref="A3:E3"/>
    <mergeCell ref="D4:E4"/>
    <mergeCell ref="A6:E6"/>
    <mergeCell ref="A7:E7"/>
    <mergeCell ref="A8:E8"/>
    <mergeCell ref="A9:E9"/>
    <mergeCell ref="A10:E10"/>
    <mergeCell ref="A11:E11"/>
    <mergeCell ref="A12:E12"/>
    <mergeCell ref="A38:E38"/>
    <mergeCell ref="A14:E14"/>
    <mergeCell ref="A15:E15"/>
    <mergeCell ref="A16:E16"/>
    <mergeCell ref="A17:E17"/>
    <mergeCell ref="A18:E18"/>
    <mergeCell ref="A19:E19"/>
    <mergeCell ref="A33:E33"/>
    <mergeCell ref="A34:E34"/>
    <mergeCell ref="A35:E35"/>
    <mergeCell ref="A36:E36"/>
    <mergeCell ref="A37:E37"/>
    <mergeCell ref="A39:E39"/>
    <mergeCell ref="A40:D40"/>
    <mergeCell ref="B41:D41"/>
    <mergeCell ref="A43:D43"/>
    <mergeCell ref="B44:D44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"/>
  <sheetViews>
    <sheetView view="pageBreakPreview" topLeftCell="A22" zoomScaleSheetLayoutView="100" workbookViewId="0">
      <selection activeCell="B48" sqref="B48"/>
    </sheetView>
  </sheetViews>
  <sheetFormatPr defaultColWidth="9.140625" defaultRowHeight="15" x14ac:dyDescent="0.25"/>
  <cols>
    <col min="1" max="1" width="31.5703125" style="1" customWidth="1"/>
    <col min="2" max="2" width="20.28515625" style="1" customWidth="1"/>
    <col min="3" max="4" width="14.28515625" style="1" customWidth="1"/>
    <col min="5" max="5" width="14.140625" style="1" customWidth="1"/>
    <col min="6" max="6" width="11.7109375" style="1" bestFit="1" customWidth="1"/>
    <col min="7" max="7" width="9.140625" style="1"/>
    <col min="8" max="8" width="12" style="1" bestFit="1" customWidth="1"/>
    <col min="9" max="16384" width="9.140625" style="1"/>
  </cols>
  <sheetData>
    <row r="1" spans="1:5" x14ac:dyDescent="0.25">
      <c r="A1" s="38" t="s">
        <v>11</v>
      </c>
      <c r="B1" s="38"/>
      <c r="C1" s="38"/>
      <c r="D1" s="38"/>
      <c r="E1" s="38"/>
    </row>
    <row r="2" spans="1:5" ht="32.25" customHeight="1" x14ac:dyDescent="0.25">
      <c r="A2" s="39" t="s">
        <v>12</v>
      </c>
      <c r="B2" s="40"/>
      <c r="C2" s="40"/>
      <c r="D2" s="40"/>
      <c r="E2" s="40"/>
    </row>
    <row r="3" spans="1:5" x14ac:dyDescent="0.25">
      <c r="A3" s="39" t="s">
        <v>59</v>
      </c>
      <c r="B3" s="39"/>
      <c r="C3" s="39"/>
      <c r="D3" s="39"/>
      <c r="E3" s="39"/>
    </row>
    <row r="4" spans="1:5" ht="15.6" customHeight="1" x14ac:dyDescent="0.25">
      <c r="A4" s="10" t="s">
        <v>13</v>
      </c>
      <c r="B4" s="11"/>
      <c r="C4" s="11"/>
      <c r="D4" s="41" t="s">
        <v>60</v>
      </c>
      <c r="E4" s="41"/>
    </row>
    <row r="5" spans="1:5" x14ac:dyDescent="0.25">
      <c r="A5" s="15"/>
      <c r="B5" s="11"/>
      <c r="C5" s="11"/>
      <c r="D5" s="11"/>
      <c r="E5" s="11"/>
    </row>
    <row r="6" spans="1:5" x14ac:dyDescent="0.25">
      <c r="A6" s="31" t="s">
        <v>0</v>
      </c>
      <c r="B6" s="31"/>
      <c r="C6" s="31"/>
      <c r="D6" s="31"/>
      <c r="E6" s="31"/>
    </row>
    <row r="7" spans="1:5" x14ac:dyDescent="0.25">
      <c r="A7" s="42" t="s">
        <v>23</v>
      </c>
      <c r="B7" s="42"/>
      <c r="C7" s="42"/>
      <c r="D7" s="42"/>
      <c r="E7" s="42"/>
    </row>
    <row r="8" spans="1:5" x14ac:dyDescent="0.25">
      <c r="A8" s="35" t="s">
        <v>1</v>
      </c>
      <c r="B8" s="35"/>
      <c r="C8" s="35"/>
      <c r="D8" s="35"/>
      <c r="E8" s="35"/>
    </row>
    <row r="9" spans="1:5" x14ac:dyDescent="0.25">
      <c r="A9" s="31" t="s">
        <v>37</v>
      </c>
      <c r="B9" s="31"/>
      <c r="C9" s="31"/>
      <c r="D9" s="31"/>
      <c r="E9" s="31"/>
    </row>
    <row r="10" spans="1:5" ht="25.5" customHeight="1" x14ac:dyDescent="0.25">
      <c r="A10" s="35" t="s">
        <v>14</v>
      </c>
      <c r="B10" s="35"/>
      <c r="C10" s="35"/>
      <c r="D10" s="35"/>
      <c r="E10" s="35"/>
    </row>
    <row r="11" spans="1:5" ht="37.5" customHeight="1" x14ac:dyDescent="0.25">
      <c r="A11" s="31" t="s">
        <v>46</v>
      </c>
      <c r="B11" s="31"/>
      <c r="C11" s="31"/>
      <c r="D11" s="31"/>
      <c r="E11" s="31"/>
    </row>
    <row r="12" spans="1:5" ht="13.5" customHeight="1" x14ac:dyDescent="0.25">
      <c r="A12" s="35" t="s">
        <v>15</v>
      </c>
      <c r="B12" s="35"/>
      <c r="C12" s="35"/>
      <c r="D12" s="35"/>
      <c r="E12" s="35"/>
    </row>
    <row r="13" spans="1:5" ht="21.75" customHeight="1" x14ac:dyDescent="0.25">
      <c r="A13" s="31" t="s">
        <v>47</v>
      </c>
      <c r="B13" s="31"/>
      <c r="C13" s="31"/>
      <c r="D13" s="31"/>
      <c r="E13" s="31"/>
    </row>
    <row r="14" spans="1:5" x14ac:dyDescent="0.25">
      <c r="A14" s="35" t="s">
        <v>2</v>
      </c>
      <c r="B14" s="35"/>
      <c r="C14" s="35"/>
      <c r="D14" s="35"/>
      <c r="E14" s="35"/>
    </row>
    <row r="15" spans="1:5" ht="18.75" customHeight="1" x14ac:dyDescent="0.25">
      <c r="A15" s="31" t="s">
        <v>52</v>
      </c>
      <c r="B15" s="31"/>
      <c r="C15" s="31"/>
      <c r="D15" s="31"/>
      <c r="E15" s="31"/>
    </row>
    <row r="16" spans="1:5" ht="15" customHeight="1" x14ac:dyDescent="0.25">
      <c r="A16" s="35" t="s">
        <v>16</v>
      </c>
      <c r="B16" s="35"/>
      <c r="C16" s="35"/>
      <c r="D16" s="35"/>
      <c r="E16" s="35"/>
    </row>
    <row r="17" spans="1:7" ht="33" customHeight="1" x14ac:dyDescent="0.25">
      <c r="A17" s="31" t="s">
        <v>48</v>
      </c>
      <c r="B17" s="31"/>
      <c r="C17" s="31"/>
      <c r="D17" s="31"/>
      <c r="E17" s="31"/>
    </row>
    <row r="18" spans="1:7" ht="66" customHeight="1" x14ac:dyDescent="0.25">
      <c r="A18" s="31" t="s">
        <v>49</v>
      </c>
      <c r="B18" s="31"/>
      <c r="C18" s="31"/>
      <c r="D18" s="31"/>
      <c r="E18" s="31"/>
    </row>
    <row r="19" spans="1:7" ht="41.25" customHeight="1" x14ac:dyDescent="0.25">
      <c r="A19" s="36" t="s">
        <v>50</v>
      </c>
      <c r="B19" s="36"/>
      <c r="C19" s="36"/>
      <c r="D19" s="36"/>
      <c r="E19" s="36"/>
    </row>
    <row r="20" spans="1:7" ht="135" x14ac:dyDescent="0.25">
      <c r="A20" s="6" t="s">
        <v>7</v>
      </c>
      <c r="B20" s="6" t="s">
        <v>10</v>
      </c>
      <c r="C20" s="6" t="s">
        <v>3</v>
      </c>
      <c r="D20" s="6" t="s">
        <v>9</v>
      </c>
      <c r="E20" s="6" t="s">
        <v>8</v>
      </c>
    </row>
    <row r="21" spans="1:7" ht="45" x14ac:dyDescent="0.25">
      <c r="A21" s="14" t="s">
        <v>35</v>
      </c>
      <c r="B21" s="6" t="s">
        <v>33</v>
      </c>
      <c r="C21" s="6" t="s">
        <v>4</v>
      </c>
      <c r="D21" s="6">
        <v>16.420000000000002</v>
      </c>
      <c r="E21" s="8">
        <f>D21*F21*G21</f>
        <v>155617.266</v>
      </c>
      <c r="F21" s="24">
        <v>3159.1</v>
      </c>
      <c r="G21" s="1">
        <v>3</v>
      </c>
    </row>
    <row r="22" spans="1:7" x14ac:dyDescent="0.25">
      <c r="A22" s="7" t="s">
        <v>34</v>
      </c>
      <c r="B22" s="6" t="s">
        <v>21</v>
      </c>
      <c r="C22" s="6" t="s">
        <v>4</v>
      </c>
      <c r="D22" s="6">
        <v>6.06</v>
      </c>
      <c r="E22" s="8">
        <f>D22*F21*G21</f>
        <v>57432.437999999995</v>
      </c>
    </row>
    <row r="23" spans="1:7" ht="30" x14ac:dyDescent="0.25">
      <c r="A23" s="7" t="s">
        <v>38</v>
      </c>
      <c r="B23" s="6" t="s">
        <v>39</v>
      </c>
      <c r="C23" s="6" t="s">
        <v>4</v>
      </c>
      <c r="D23" s="6">
        <v>0</v>
      </c>
      <c r="E23" s="16">
        <v>0</v>
      </c>
    </row>
    <row r="24" spans="1:7" x14ac:dyDescent="0.25">
      <c r="A24" s="7" t="s">
        <v>40</v>
      </c>
      <c r="B24" s="6" t="s">
        <v>61</v>
      </c>
      <c r="C24" s="6" t="s">
        <v>30</v>
      </c>
      <c r="D24" s="6"/>
      <c r="E24" s="8">
        <v>0</v>
      </c>
    </row>
    <row r="25" spans="1:7" x14ac:dyDescent="0.25">
      <c r="A25" s="7" t="s">
        <v>41</v>
      </c>
      <c r="B25" s="6" t="s">
        <v>61</v>
      </c>
      <c r="C25" s="6" t="s">
        <v>30</v>
      </c>
      <c r="D25" s="6"/>
      <c r="E25" s="8">
        <v>16388.150000000001</v>
      </c>
    </row>
    <row r="26" spans="1:7" x14ac:dyDescent="0.25">
      <c r="A26" s="7" t="s">
        <v>42</v>
      </c>
      <c r="B26" s="6" t="s">
        <v>61</v>
      </c>
      <c r="C26" s="6" t="s">
        <v>30</v>
      </c>
      <c r="D26" s="6"/>
      <c r="E26" s="17">
        <v>0</v>
      </c>
    </row>
    <row r="27" spans="1:7" x14ac:dyDescent="0.25">
      <c r="A27" s="7" t="s">
        <v>24</v>
      </c>
      <c r="B27" s="6" t="s">
        <v>61</v>
      </c>
      <c r="C27" s="6" t="s">
        <v>30</v>
      </c>
      <c r="D27" s="6"/>
      <c r="E27" s="8">
        <v>7715.84</v>
      </c>
    </row>
    <row r="28" spans="1:7" x14ac:dyDescent="0.25">
      <c r="A28" s="29" t="s">
        <v>74</v>
      </c>
      <c r="B28" s="30" t="s">
        <v>72</v>
      </c>
      <c r="C28" s="6" t="s">
        <v>67</v>
      </c>
      <c r="D28" s="6">
        <v>28</v>
      </c>
      <c r="E28" s="17">
        <f>D28*260.07</f>
        <v>7281.96</v>
      </c>
    </row>
    <row r="29" spans="1:7" x14ac:dyDescent="0.25">
      <c r="A29" s="29" t="s">
        <v>71</v>
      </c>
      <c r="B29" s="30" t="s">
        <v>73</v>
      </c>
      <c r="C29" s="6" t="s">
        <v>67</v>
      </c>
      <c r="D29" s="6">
        <v>1.5</v>
      </c>
      <c r="E29" s="17">
        <f>D29*260.07</f>
        <v>390.10500000000002</v>
      </c>
    </row>
    <row r="30" spans="1:7" x14ac:dyDescent="0.25">
      <c r="A30" s="7"/>
      <c r="B30" s="6"/>
      <c r="C30" s="6"/>
      <c r="D30" s="6"/>
      <c r="E30" s="17"/>
    </row>
    <row r="31" spans="1:7" s="21" customFormat="1" x14ac:dyDescent="0.25">
      <c r="A31" s="18" t="s">
        <v>22</v>
      </c>
      <c r="B31" s="19"/>
      <c r="C31" s="19"/>
      <c r="D31" s="9"/>
      <c r="E31" s="20">
        <f>SUM(E21:E30)</f>
        <v>244825.75899999999</v>
      </c>
    </row>
    <row r="32" spans="1:7" ht="39" customHeight="1" x14ac:dyDescent="0.25">
      <c r="A32" s="37" t="s">
        <v>75</v>
      </c>
      <c r="B32" s="37"/>
      <c r="C32" s="37"/>
      <c r="D32" s="37"/>
      <c r="E32" s="37"/>
    </row>
    <row r="33" spans="1:5" ht="30" customHeight="1" x14ac:dyDescent="0.25">
      <c r="A33" s="31" t="s">
        <v>20</v>
      </c>
      <c r="B33" s="31"/>
      <c r="C33" s="31"/>
      <c r="D33" s="31"/>
      <c r="E33" s="31"/>
    </row>
    <row r="34" spans="1:5" ht="19.5" customHeight="1" x14ac:dyDescent="0.25">
      <c r="A34" s="31" t="s">
        <v>19</v>
      </c>
      <c r="B34" s="31"/>
      <c r="C34" s="31"/>
      <c r="D34" s="31"/>
      <c r="E34" s="31"/>
    </row>
    <row r="35" spans="1:5" ht="27" customHeight="1" x14ac:dyDescent="0.25">
      <c r="A35" s="31" t="s">
        <v>25</v>
      </c>
      <c r="B35" s="31"/>
      <c r="C35" s="31"/>
      <c r="D35" s="31"/>
      <c r="E35" s="31"/>
    </row>
    <row r="36" spans="1:5" x14ac:dyDescent="0.25">
      <c r="A36" s="31" t="s">
        <v>17</v>
      </c>
      <c r="B36" s="31"/>
      <c r="C36" s="31"/>
      <c r="D36" s="31"/>
      <c r="E36" s="31"/>
    </row>
    <row r="37" spans="1:5" x14ac:dyDescent="0.25">
      <c r="A37" s="34" t="s">
        <v>5</v>
      </c>
      <c r="B37" s="34"/>
      <c r="C37" s="34"/>
      <c r="D37" s="34"/>
      <c r="E37" s="34"/>
    </row>
    <row r="38" spans="1:5" x14ac:dyDescent="0.25">
      <c r="A38" s="31" t="s">
        <v>17</v>
      </c>
      <c r="B38" s="31"/>
      <c r="C38" s="31"/>
      <c r="D38" s="31"/>
      <c r="E38" s="31"/>
    </row>
    <row r="39" spans="1:5" x14ac:dyDescent="0.25">
      <c r="A39" s="32" t="s">
        <v>53</v>
      </c>
      <c r="B39" s="32"/>
      <c r="C39" s="32"/>
      <c r="D39" s="32"/>
      <c r="E39" s="22"/>
    </row>
    <row r="40" spans="1:5" x14ac:dyDescent="0.25">
      <c r="B40" s="33" t="s">
        <v>18</v>
      </c>
      <c r="C40" s="33"/>
      <c r="D40" s="33"/>
      <c r="E40" s="25" t="s">
        <v>6</v>
      </c>
    </row>
    <row r="41" spans="1:5" x14ac:dyDescent="0.25">
      <c r="A41" s="15"/>
      <c r="B41" s="15"/>
      <c r="C41" s="15"/>
      <c r="D41" s="15"/>
      <c r="E41" s="15"/>
    </row>
    <row r="42" spans="1:5" x14ac:dyDescent="0.25">
      <c r="A42" s="32" t="s">
        <v>51</v>
      </c>
      <c r="B42" s="32"/>
      <c r="C42" s="32"/>
      <c r="D42" s="32"/>
      <c r="E42" s="22"/>
    </row>
    <row r="43" spans="1:5" x14ac:dyDescent="0.25">
      <c r="B43" s="33" t="s">
        <v>18</v>
      </c>
      <c r="C43" s="33"/>
      <c r="D43" s="33"/>
      <c r="E43" s="25" t="s">
        <v>6</v>
      </c>
    </row>
    <row r="45" spans="1:5" x14ac:dyDescent="0.25">
      <c r="A45" s="21" t="s">
        <v>26</v>
      </c>
    </row>
    <row r="46" spans="1:5" x14ac:dyDescent="0.25">
      <c r="A46" s="1" t="s">
        <v>32</v>
      </c>
      <c r="B46" s="2">
        <f>'2кв'!B53</f>
        <v>-17621.593999999954</v>
      </c>
    </row>
    <row r="47" spans="1:5" ht="30" x14ac:dyDescent="0.25">
      <c r="A47" s="26" t="s">
        <v>76</v>
      </c>
      <c r="B47" s="4"/>
    </row>
    <row r="48" spans="1:5" x14ac:dyDescent="0.25">
      <c r="A48" s="1" t="s">
        <v>27</v>
      </c>
      <c r="B48" s="4">
        <v>237043.03</v>
      </c>
    </row>
    <row r="49" spans="1:2" x14ac:dyDescent="0.25">
      <c r="A49" s="26" t="s">
        <v>43</v>
      </c>
      <c r="B49" s="4">
        <f>3*150</f>
        <v>450</v>
      </c>
    </row>
    <row r="50" spans="1:2" x14ac:dyDescent="0.25">
      <c r="A50" s="26" t="s">
        <v>36</v>
      </c>
      <c r="B50" s="4">
        <f>3*200</f>
        <v>600</v>
      </c>
    </row>
    <row r="51" spans="1:2" ht="30" x14ac:dyDescent="0.25">
      <c r="A51" s="26" t="s">
        <v>31</v>
      </c>
      <c r="B51" s="4">
        <f>E31</f>
        <v>244825.75899999999</v>
      </c>
    </row>
    <row r="52" spans="1:2" x14ac:dyDescent="0.25">
      <c r="A52" s="21" t="s">
        <v>28</v>
      </c>
      <c r="B52" s="5">
        <f>B46+B48+B49+B50-B51</f>
        <v>-24354.322999999946</v>
      </c>
    </row>
  </sheetData>
  <mergeCells count="29">
    <mergeCell ref="A13:E13"/>
    <mergeCell ref="A1:E1"/>
    <mergeCell ref="A2:E2"/>
    <mergeCell ref="A3:E3"/>
    <mergeCell ref="D4:E4"/>
    <mergeCell ref="A6:E6"/>
    <mergeCell ref="A7:E7"/>
    <mergeCell ref="A8:E8"/>
    <mergeCell ref="A9:E9"/>
    <mergeCell ref="A10:E10"/>
    <mergeCell ref="A11:E11"/>
    <mergeCell ref="A12:E12"/>
    <mergeCell ref="A37:E37"/>
    <mergeCell ref="A14:E14"/>
    <mergeCell ref="A15:E15"/>
    <mergeCell ref="A16:E16"/>
    <mergeCell ref="A17:E17"/>
    <mergeCell ref="A18:E18"/>
    <mergeCell ref="A19:E19"/>
    <mergeCell ref="A32:E32"/>
    <mergeCell ref="A33:E33"/>
    <mergeCell ref="A34:E34"/>
    <mergeCell ref="A35:E35"/>
    <mergeCell ref="A36:E36"/>
    <mergeCell ref="A38:E38"/>
    <mergeCell ref="A39:D39"/>
    <mergeCell ref="B40:D40"/>
    <mergeCell ref="A42:D42"/>
    <mergeCell ref="B43:D43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3"/>
  <sheetViews>
    <sheetView view="pageBreakPreview" topLeftCell="A40" zoomScaleSheetLayoutView="100" workbookViewId="0">
      <selection activeCell="B50" sqref="B50"/>
    </sheetView>
  </sheetViews>
  <sheetFormatPr defaultColWidth="9.140625" defaultRowHeight="15" x14ac:dyDescent="0.25"/>
  <cols>
    <col min="1" max="1" width="31.5703125" style="1" customWidth="1"/>
    <col min="2" max="2" width="20.28515625" style="1" customWidth="1"/>
    <col min="3" max="4" width="14.28515625" style="1" customWidth="1"/>
    <col min="5" max="5" width="14.140625" style="1" customWidth="1"/>
    <col min="6" max="6" width="11.7109375" style="1" bestFit="1" customWidth="1"/>
    <col min="7" max="7" width="9.140625" style="1"/>
    <col min="8" max="8" width="12" style="1" bestFit="1" customWidth="1"/>
    <col min="9" max="16384" width="9.140625" style="1"/>
  </cols>
  <sheetData>
    <row r="1" spans="1:5" x14ac:dyDescent="0.25">
      <c r="A1" s="38" t="s">
        <v>11</v>
      </c>
      <c r="B1" s="38"/>
      <c r="C1" s="38"/>
      <c r="D1" s="38"/>
      <c r="E1" s="38"/>
    </row>
    <row r="2" spans="1:5" ht="32.25" customHeight="1" x14ac:dyDescent="0.25">
      <c r="A2" s="39" t="s">
        <v>12</v>
      </c>
      <c r="B2" s="40"/>
      <c r="C2" s="40"/>
      <c r="D2" s="40"/>
      <c r="E2" s="40"/>
    </row>
    <row r="3" spans="1:5" x14ac:dyDescent="0.25">
      <c r="A3" s="39" t="s">
        <v>108</v>
      </c>
      <c r="B3" s="39"/>
      <c r="C3" s="39"/>
      <c r="D3" s="39"/>
      <c r="E3" s="39"/>
    </row>
    <row r="4" spans="1:5" ht="15.6" customHeight="1" x14ac:dyDescent="0.25">
      <c r="A4" s="10" t="s">
        <v>13</v>
      </c>
      <c r="B4" s="11"/>
      <c r="C4" s="11"/>
      <c r="D4" s="79"/>
      <c r="E4" s="79" t="s">
        <v>109</v>
      </c>
    </row>
    <row r="5" spans="1:5" x14ac:dyDescent="0.25">
      <c r="A5" s="15"/>
      <c r="B5" s="11"/>
      <c r="C5" s="11"/>
      <c r="D5" s="11"/>
      <c r="E5" s="11"/>
    </row>
    <row r="6" spans="1:5" x14ac:dyDescent="0.25">
      <c r="A6" s="31" t="s">
        <v>0</v>
      </c>
      <c r="B6" s="31"/>
      <c r="C6" s="31"/>
      <c r="D6" s="31"/>
      <c r="E6" s="31"/>
    </row>
    <row r="7" spans="1:5" x14ac:dyDescent="0.25">
      <c r="A7" s="42" t="s">
        <v>23</v>
      </c>
      <c r="B7" s="42"/>
      <c r="C7" s="42"/>
      <c r="D7" s="42"/>
      <c r="E7" s="42"/>
    </row>
    <row r="8" spans="1:5" x14ac:dyDescent="0.25">
      <c r="A8" s="35" t="s">
        <v>1</v>
      </c>
      <c r="B8" s="35"/>
      <c r="C8" s="35"/>
      <c r="D8" s="35"/>
      <c r="E8" s="35"/>
    </row>
    <row r="9" spans="1:5" x14ac:dyDescent="0.25">
      <c r="A9" s="31" t="s">
        <v>37</v>
      </c>
      <c r="B9" s="31"/>
      <c r="C9" s="31"/>
      <c r="D9" s="31"/>
      <c r="E9" s="31"/>
    </row>
    <row r="10" spans="1:5" ht="25.5" customHeight="1" x14ac:dyDescent="0.25">
      <c r="A10" s="35" t="s">
        <v>14</v>
      </c>
      <c r="B10" s="35"/>
      <c r="C10" s="35"/>
      <c r="D10" s="35"/>
      <c r="E10" s="35"/>
    </row>
    <row r="11" spans="1:5" ht="37.5" customHeight="1" x14ac:dyDescent="0.25">
      <c r="A11" s="31" t="s">
        <v>46</v>
      </c>
      <c r="B11" s="31"/>
      <c r="C11" s="31"/>
      <c r="D11" s="31"/>
      <c r="E11" s="31"/>
    </row>
    <row r="12" spans="1:5" ht="13.5" customHeight="1" x14ac:dyDescent="0.25">
      <c r="A12" s="35" t="s">
        <v>15</v>
      </c>
      <c r="B12" s="35"/>
      <c r="C12" s="35"/>
      <c r="D12" s="35"/>
      <c r="E12" s="35"/>
    </row>
    <row r="13" spans="1:5" ht="21.75" customHeight="1" x14ac:dyDescent="0.25">
      <c r="A13" s="31" t="s">
        <v>47</v>
      </c>
      <c r="B13" s="31"/>
      <c r="C13" s="31"/>
      <c r="D13" s="31"/>
      <c r="E13" s="31"/>
    </row>
    <row r="14" spans="1:5" x14ac:dyDescent="0.25">
      <c r="A14" s="35" t="s">
        <v>2</v>
      </c>
      <c r="B14" s="35"/>
      <c r="C14" s="35"/>
      <c r="D14" s="35"/>
      <c r="E14" s="35"/>
    </row>
    <row r="15" spans="1:5" ht="18.75" customHeight="1" x14ac:dyDescent="0.25">
      <c r="A15" s="31" t="s">
        <v>52</v>
      </c>
      <c r="B15" s="31"/>
      <c r="C15" s="31"/>
      <c r="D15" s="31"/>
      <c r="E15" s="31"/>
    </row>
    <row r="16" spans="1:5" ht="15" customHeight="1" x14ac:dyDescent="0.25">
      <c r="A16" s="35" t="s">
        <v>16</v>
      </c>
      <c r="B16" s="35"/>
      <c r="C16" s="35"/>
      <c r="D16" s="35"/>
      <c r="E16" s="35"/>
    </row>
    <row r="17" spans="1:7" ht="33" customHeight="1" x14ac:dyDescent="0.25">
      <c r="A17" s="31" t="s">
        <v>48</v>
      </c>
      <c r="B17" s="31"/>
      <c r="C17" s="31"/>
      <c r="D17" s="31"/>
      <c r="E17" s="31"/>
    </row>
    <row r="18" spans="1:7" ht="66" customHeight="1" x14ac:dyDescent="0.25">
      <c r="A18" s="31" t="s">
        <v>49</v>
      </c>
      <c r="B18" s="31"/>
      <c r="C18" s="31"/>
      <c r="D18" s="31"/>
      <c r="E18" s="31"/>
    </row>
    <row r="19" spans="1:7" ht="41.25" customHeight="1" x14ac:dyDescent="0.25">
      <c r="A19" s="36" t="s">
        <v>50</v>
      </c>
      <c r="B19" s="36"/>
      <c r="C19" s="36"/>
      <c r="D19" s="36"/>
      <c r="E19" s="36"/>
    </row>
    <row r="20" spans="1:7" ht="135" x14ac:dyDescent="0.25">
      <c r="A20" s="6" t="s">
        <v>7</v>
      </c>
      <c r="B20" s="6" t="s">
        <v>10</v>
      </c>
      <c r="C20" s="6" t="s">
        <v>3</v>
      </c>
      <c r="D20" s="6" t="s">
        <v>9</v>
      </c>
      <c r="E20" s="6" t="s">
        <v>8</v>
      </c>
    </row>
    <row r="21" spans="1:7" ht="45" x14ac:dyDescent="0.25">
      <c r="A21" s="14" t="s">
        <v>35</v>
      </c>
      <c r="B21" s="6" t="s">
        <v>33</v>
      </c>
      <c r="C21" s="6" t="s">
        <v>4</v>
      </c>
      <c r="D21" s="6">
        <v>16.420000000000002</v>
      </c>
      <c r="E21" s="8">
        <f>D21*F21*G21</f>
        <v>155617.266</v>
      </c>
      <c r="F21" s="24">
        <v>3159.1</v>
      </c>
      <c r="G21" s="1">
        <v>3</v>
      </c>
    </row>
    <row r="22" spans="1:7" x14ac:dyDescent="0.25">
      <c r="A22" s="7" t="s">
        <v>34</v>
      </c>
      <c r="B22" s="6" t="s">
        <v>21</v>
      </c>
      <c r="C22" s="6" t="s">
        <v>4</v>
      </c>
      <c r="D22" s="6">
        <v>6.06</v>
      </c>
      <c r="E22" s="8">
        <f>D22*F21*G21</f>
        <v>57432.437999999995</v>
      </c>
    </row>
    <row r="23" spans="1:7" ht="30" x14ac:dyDescent="0.25">
      <c r="A23" s="7" t="s">
        <v>38</v>
      </c>
      <c r="B23" s="6" t="s">
        <v>39</v>
      </c>
      <c r="C23" s="6" t="s">
        <v>4</v>
      </c>
      <c r="D23" s="6">
        <v>0</v>
      </c>
      <c r="E23" s="8"/>
    </row>
    <row r="24" spans="1:7" x14ac:dyDescent="0.25">
      <c r="A24" s="7" t="s">
        <v>40</v>
      </c>
      <c r="B24" s="6" t="s">
        <v>110</v>
      </c>
      <c r="C24" s="6" t="s">
        <v>30</v>
      </c>
      <c r="D24" s="6"/>
      <c r="E24" s="8">
        <v>0</v>
      </c>
    </row>
    <row r="25" spans="1:7" x14ac:dyDescent="0.25">
      <c r="A25" s="7" t="s">
        <v>41</v>
      </c>
      <c r="B25" s="6" t="s">
        <v>110</v>
      </c>
      <c r="C25" s="6" t="s">
        <v>30</v>
      </c>
      <c r="D25" s="6"/>
      <c r="E25" s="8">
        <v>13056.2</v>
      </c>
    </row>
    <row r="26" spans="1:7" x14ac:dyDescent="0.25">
      <c r="A26" s="7" t="s">
        <v>42</v>
      </c>
      <c r="B26" s="6" t="s">
        <v>110</v>
      </c>
      <c r="C26" s="6" t="s">
        <v>30</v>
      </c>
      <c r="D26" s="6"/>
      <c r="E26" s="8"/>
    </row>
    <row r="27" spans="1:7" x14ac:dyDescent="0.25">
      <c r="A27" s="7" t="s">
        <v>24</v>
      </c>
      <c r="B27" s="6" t="s">
        <v>110</v>
      </c>
      <c r="C27" s="6" t="s">
        <v>30</v>
      </c>
      <c r="D27" s="6"/>
      <c r="E27" s="8">
        <v>8260.83</v>
      </c>
    </row>
    <row r="28" spans="1:7" x14ac:dyDescent="0.25">
      <c r="A28" s="7" t="s">
        <v>94</v>
      </c>
      <c r="B28" s="6" t="s">
        <v>110</v>
      </c>
      <c r="C28" s="6" t="s">
        <v>30</v>
      </c>
      <c r="D28" s="6"/>
      <c r="E28" s="8">
        <v>178.02</v>
      </c>
    </row>
    <row r="29" spans="1:7" x14ac:dyDescent="0.25">
      <c r="A29" s="7" t="s">
        <v>113</v>
      </c>
      <c r="B29" s="6" t="s">
        <v>110</v>
      </c>
      <c r="C29" s="6" t="s">
        <v>30</v>
      </c>
      <c r="D29" s="6"/>
      <c r="E29" s="8">
        <v>600</v>
      </c>
    </row>
    <row r="30" spans="1:7" x14ac:dyDescent="0.25">
      <c r="A30" s="29" t="s">
        <v>111</v>
      </c>
      <c r="B30" s="30" t="s">
        <v>112</v>
      </c>
      <c r="C30" s="6" t="s">
        <v>67</v>
      </c>
      <c r="D30" s="6">
        <v>8</v>
      </c>
      <c r="E30" s="8">
        <f>D30*260.07</f>
        <v>2080.56</v>
      </c>
    </row>
    <row r="31" spans="1:7" x14ac:dyDescent="0.25">
      <c r="A31" s="7"/>
      <c r="B31" s="6"/>
      <c r="C31" s="6"/>
      <c r="D31" s="6"/>
      <c r="E31" s="17"/>
    </row>
    <row r="32" spans="1:7" s="21" customFormat="1" x14ac:dyDescent="0.25">
      <c r="A32" s="18" t="s">
        <v>22</v>
      </c>
      <c r="B32" s="19"/>
      <c r="C32" s="19"/>
      <c r="D32" s="9"/>
      <c r="E32" s="20">
        <f>SUM(E21:E31)</f>
        <v>237225.31399999998</v>
      </c>
    </row>
    <row r="33" spans="1:5" ht="39" customHeight="1" x14ac:dyDescent="0.25">
      <c r="A33" s="37" t="s">
        <v>114</v>
      </c>
      <c r="B33" s="37"/>
      <c r="C33" s="37"/>
      <c r="D33" s="37"/>
      <c r="E33" s="37"/>
    </row>
    <row r="34" spans="1:5" ht="30" customHeight="1" x14ac:dyDescent="0.25">
      <c r="A34" s="31" t="s">
        <v>20</v>
      </c>
      <c r="B34" s="31"/>
      <c r="C34" s="31"/>
      <c r="D34" s="31"/>
      <c r="E34" s="31"/>
    </row>
    <row r="35" spans="1:5" ht="19.5" customHeight="1" x14ac:dyDescent="0.25">
      <c r="A35" s="31" t="s">
        <v>19</v>
      </c>
      <c r="B35" s="31"/>
      <c r="C35" s="31"/>
      <c r="D35" s="31"/>
      <c r="E35" s="31"/>
    </row>
    <row r="36" spans="1:5" ht="27" customHeight="1" x14ac:dyDescent="0.25">
      <c r="A36" s="31" t="s">
        <v>25</v>
      </c>
      <c r="B36" s="31"/>
      <c r="C36" s="31"/>
      <c r="D36" s="31"/>
      <c r="E36" s="31"/>
    </row>
    <row r="37" spans="1:5" x14ac:dyDescent="0.25">
      <c r="A37" s="31" t="s">
        <v>17</v>
      </c>
      <c r="B37" s="31"/>
      <c r="C37" s="31"/>
      <c r="D37" s="31"/>
      <c r="E37" s="31"/>
    </row>
    <row r="38" spans="1:5" x14ac:dyDescent="0.25">
      <c r="A38" s="34" t="s">
        <v>5</v>
      </c>
      <c r="B38" s="34"/>
      <c r="C38" s="34"/>
      <c r="D38" s="34"/>
      <c r="E38" s="34"/>
    </row>
    <row r="39" spans="1:5" x14ac:dyDescent="0.25">
      <c r="A39" s="31" t="s">
        <v>17</v>
      </c>
      <c r="B39" s="31"/>
      <c r="C39" s="31"/>
      <c r="D39" s="31"/>
      <c r="E39" s="31"/>
    </row>
    <row r="40" spans="1:5" x14ac:dyDescent="0.25">
      <c r="A40" s="80" t="s">
        <v>53</v>
      </c>
      <c r="B40" s="80"/>
      <c r="C40" s="80"/>
      <c r="D40" s="80"/>
      <c r="E40" s="22"/>
    </row>
    <row r="41" spans="1:5" x14ac:dyDescent="0.25">
      <c r="B41" s="33" t="s">
        <v>18</v>
      </c>
      <c r="C41" s="33"/>
      <c r="D41" s="33"/>
      <c r="E41" s="27" t="s">
        <v>6</v>
      </c>
    </row>
    <row r="42" spans="1:5" x14ac:dyDescent="0.25">
      <c r="A42" s="15"/>
      <c r="B42" s="15"/>
      <c r="C42" s="15"/>
      <c r="D42" s="15"/>
      <c r="E42" s="15"/>
    </row>
    <row r="43" spans="1:5" x14ac:dyDescent="0.25">
      <c r="A43" s="80" t="s">
        <v>51</v>
      </c>
      <c r="B43" s="80"/>
      <c r="C43" s="80"/>
      <c r="D43" s="80"/>
      <c r="E43" s="22"/>
    </row>
    <row r="44" spans="1:5" x14ac:dyDescent="0.25">
      <c r="B44" s="33" t="s">
        <v>18</v>
      </c>
      <c r="C44" s="33"/>
      <c r="D44" s="33"/>
      <c r="E44" s="27" t="s">
        <v>6</v>
      </c>
    </row>
    <row r="46" spans="1:5" x14ac:dyDescent="0.25">
      <c r="A46" s="21" t="s">
        <v>26</v>
      </c>
    </row>
    <row r="47" spans="1:5" x14ac:dyDescent="0.25">
      <c r="A47" s="1" t="s">
        <v>32</v>
      </c>
      <c r="B47" s="2">
        <f>'3кв'!B52</f>
        <v>-24354.322999999946</v>
      </c>
    </row>
    <row r="48" spans="1:5" ht="30" x14ac:dyDescent="0.25">
      <c r="A48" s="28" t="s">
        <v>115</v>
      </c>
      <c r="B48" s="4"/>
    </row>
    <row r="49" spans="1:2" x14ac:dyDescent="0.25">
      <c r="A49" s="1" t="s">
        <v>27</v>
      </c>
      <c r="B49" s="4">
        <v>242563.45</v>
      </c>
    </row>
    <row r="50" spans="1:2" x14ac:dyDescent="0.25">
      <c r="A50" s="28" t="s">
        <v>43</v>
      </c>
      <c r="B50" s="4">
        <f>3*150</f>
        <v>450</v>
      </c>
    </row>
    <row r="51" spans="1:2" x14ac:dyDescent="0.25">
      <c r="A51" s="28" t="s">
        <v>36</v>
      </c>
      <c r="B51" s="4">
        <f>3*200</f>
        <v>600</v>
      </c>
    </row>
    <row r="52" spans="1:2" ht="30" x14ac:dyDescent="0.25">
      <c r="A52" s="28" t="s">
        <v>31</v>
      </c>
      <c r="B52" s="4">
        <f>E32</f>
        <v>237225.31399999998</v>
      </c>
    </row>
    <row r="53" spans="1:2" x14ac:dyDescent="0.25">
      <c r="A53" s="21" t="s">
        <v>28</v>
      </c>
      <c r="B53" s="5">
        <f>B47+B49+B50+B51-B52</f>
        <v>-17966.186999999918</v>
      </c>
    </row>
  </sheetData>
  <mergeCells count="28">
    <mergeCell ref="A39:E39"/>
    <mergeCell ref="A40:D40"/>
    <mergeCell ref="B41:D41"/>
    <mergeCell ref="A43:D43"/>
    <mergeCell ref="B44:D44"/>
    <mergeCell ref="A33:E33"/>
    <mergeCell ref="A34:E34"/>
    <mergeCell ref="A35:E35"/>
    <mergeCell ref="A36:E36"/>
    <mergeCell ref="A37:E37"/>
    <mergeCell ref="A38:E38"/>
    <mergeCell ref="A14:E14"/>
    <mergeCell ref="A15:E15"/>
    <mergeCell ref="A16:E16"/>
    <mergeCell ref="A17:E17"/>
    <mergeCell ref="A18:E18"/>
    <mergeCell ref="A19:E19"/>
    <mergeCell ref="A8:E8"/>
    <mergeCell ref="A9:E9"/>
    <mergeCell ref="A10:E10"/>
    <mergeCell ref="A11:E11"/>
    <mergeCell ref="A12:E12"/>
    <mergeCell ref="A13:E13"/>
    <mergeCell ref="A1:E1"/>
    <mergeCell ref="A2:E2"/>
    <mergeCell ref="A3:E3"/>
    <mergeCell ref="A6:E6"/>
    <mergeCell ref="A7:E7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tabSelected="1" view="pageBreakPreview" topLeftCell="A13" zoomScaleSheetLayoutView="100" workbookViewId="0">
      <selection activeCell="D24" sqref="D24"/>
    </sheetView>
  </sheetViews>
  <sheetFormatPr defaultRowHeight="15" x14ac:dyDescent="0.25"/>
  <cols>
    <col min="1" max="1" width="10.5703125" customWidth="1"/>
    <col min="2" max="2" width="54.28515625" customWidth="1"/>
    <col min="3" max="3" width="16.140625" customWidth="1"/>
    <col min="4" max="4" width="11.85546875" customWidth="1"/>
    <col min="5" max="5" width="14.7109375" customWidth="1"/>
    <col min="6" max="6" width="12.42578125" customWidth="1"/>
    <col min="7" max="7" width="12" customWidth="1"/>
    <col min="8" max="8" width="13.5703125" customWidth="1"/>
  </cols>
  <sheetData>
    <row r="1" spans="1:4" ht="15.75" x14ac:dyDescent="0.25">
      <c r="A1" s="43" t="s">
        <v>77</v>
      </c>
      <c r="B1" s="43"/>
      <c r="C1" s="43"/>
      <c r="D1" s="44"/>
    </row>
    <row r="2" spans="1:4" ht="15.75" x14ac:dyDescent="0.25">
      <c r="A2" s="45" t="s">
        <v>78</v>
      </c>
      <c r="B2" s="45"/>
      <c r="C2" s="45"/>
      <c r="D2" s="46"/>
    </row>
    <row r="3" spans="1:4" ht="15.75" x14ac:dyDescent="0.25">
      <c r="A3" s="45" t="s">
        <v>79</v>
      </c>
      <c r="B3" s="45"/>
      <c r="C3" s="45"/>
      <c r="D3" s="46"/>
    </row>
    <row r="4" spans="1:4" ht="15.75" x14ac:dyDescent="0.25">
      <c r="A4" s="43" t="s">
        <v>107</v>
      </c>
      <c r="B4" s="43"/>
      <c r="C4" s="43"/>
      <c r="D4" s="44"/>
    </row>
    <row r="5" spans="1:4" ht="15.75" x14ac:dyDescent="0.25">
      <c r="A5" s="47"/>
      <c r="B5" s="47"/>
      <c r="C5" s="47"/>
      <c r="D5" s="48"/>
    </row>
    <row r="6" spans="1:4" ht="15.75" x14ac:dyDescent="0.25">
      <c r="A6" s="46"/>
      <c r="B6" s="49" t="s">
        <v>80</v>
      </c>
      <c r="C6" s="50">
        <f>'1кв'!B44</f>
        <v>-22698.240000000002</v>
      </c>
      <c r="D6" s="51"/>
    </row>
    <row r="7" spans="1:4" ht="15.75" x14ac:dyDescent="0.25">
      <c r="A7" s="52" t="s">
        <v>81</v>
      </c>
      <c r="B7" s="49" t="s">
        <v>116</v>
      </c>
      <c r="C7" s="50"/>
      <c r="D7" s="51"/>
    </row>
    <row r="8" spans="1:4" ht="15.75" x14ac:dyDescent="0.25">
      <c r="A8" s="46"/>
      <c r="B8" s="53" t="s">
        <v>82</v>
      </c>
      <c r="C8" s="50"/>
      <c r="D8" s="51"/>
    </row>
    <row r="9" spans="1:4" ht="15.75" x14ac:dyDescent="0.25">
      <c r="A9" s="46"/>
      <c r="B9" s="7" t="s">
        <v>83</v>
      </c>
      <c r="C9" s="50"/>
      <c r="D9" s="51"/>
    </row>
    <row r="10" spans="1:4" ht="15.75" x14ac:dyDescent="0.25">
      <c r="A10" s="46"/>
      <c r="B10" s="7" t="s">
        <v>84</v>
      </c>
      <c r="C10" s="50"/>
      <c r="D10" s="51"/>
    </row>
    <row r="11" spans="1:4" ht="15.75" x14ac:dyDescent="0.25">
      <c r="A11" s="46"/>
      <c r="B11" s="7" t="s">
        <v>117</v>
      </c>
      <c r="C11" s="50"/>
      <c r="D11" s="51"/>
    </row>
    <row r="12" spans="1:4" ht="15.75" x14ac:dyDescent="0.25">
      <c r="B12" s="54" t="s">
        <v>85</v>
      </c>
      <c r="C12" s="55">
        <f>'1кв'!B46+'2кв'!B49+'3кв'!B48+'4кв'!B49</f>
        <v>912456.28</v>
      </c>
      <c r="D12" s="56">
        <f>912573.5-117.22</f>
        <v>912456.28</v>
      </c>
    </row>
    <row r="13" spans="1:4" ht="30" x14ac:dyDescent="0.25">
      <c r="B13" s="7" t="s">
        <v>86</v>
      </c>
      <c r="C13" s="55">
        <f>'1кв'!B47+'2кв'!B50+'3кв'!B49+'4кв'!B50</f>
        <v>1800</v>
      </c>
      <c r="D13" s="56"/>
    </row>
    <row r="14" spans="1:4" ht="30" x14ac:dyDescent="0.25">
      <c r="B14" s="7" t="s">
        <v>87</v>
      </c>
      <c r="C14" s="55">
        <f>'1кв'!B48+'2кв'!B51+'3кв'!B50+'4кв'!B51</f>
        <v>2400</v>
      </c>
      <c r="D14" s="56"/>
    </row>
    <row r="15" spans="1:4" ht="15.75" x14ac:dyDescent="0.25">
      <c r="A15" s="57"/>
      <c r="B15" s="54" t="s">
        <v>88</v>
      </c>
      <c r="C15" s="58">
        <f>SUM(C12:C14)</f>
        <v>916656.28</v>
      </c>
      <c r="D15" s="51"/>
    </row>
    <row r="16" spans="1:4" ht="15.75" x14ac:dyDescent="0.25">
      <c r="A16" s="48"/>
      <c r="B16" s="59"/>
      <c r="C16" s="59"/>
      <c r="D16" s="60"/>
    </row>
    <row r="17" spans="1:5" ht="15.75" x14ac:dyDescent="0.25">
      <c r="A17" s="61" t="s">
        <v>89</v>
      </c>
      <c r="B17" s="62" t="s">
        <v>35</v>
      </c>
      <c r="C17" s="55">
        <f>'1кв'!E21+'2кв'!E21+'3кв'!E21+'4кв'!E21</f>
        <v>589298.51399999997</v>
      </c>
      <c r="D17" s="60"/>
    </row>
    <row r="18" spans="1:5" ht="15.75" x14ac:dyDescent="0.25">
      <c r="A18" s="61"/>
      <c r="B18" s="63" t="s">
        <v>34</v>
      </c>
      <c r="C18" s="55">
        <f>'1кв'!E22+'2кв'!E22+'3кв'!E22+'4кв'!E22</f>
        <v>217598.80799999999</v>
      </c>
      <c r="D18" s="60"/>
    </row>
    <row r="19" spans="1:5" ht="15.75" x14ac:dyDescent="0.25">
      <c r="A19" s="61"/>
      <c r="B19" s="63" t="s">
        <v>90</v>
      </c>
      <c r="C19" s="55">
        <f>'1кв'!E23+'2кв'!E23+'3кв'!E23+'4кв'!E23</f>
        <v>0</v>
      </c>
      <c r="D19" s="60"/>
    </row>
    <row r="20" spans="1:5" ht="15.75" x14ac:dyDescent="0.25">
      <c r="A20" s="61"/>
      <c r="B20" s="7" t="s">
        <v>91</v>
      </c>
      <c r="C20" s="55">
        <f>'1кв'!E24+'2кв'!E24+'3кв'!E24+'4кв'!E24</f>
        <v>0</v>
      </c>
      <c r="D20" s="60"/>
    </row>
    <row r="21" spans="1:5" ht="15.75" x14ac:dyDescent="0.25">
      <c r="A21" s="61"/>
      <c r="B21" s="7" t="s">
        <v>92</v>
      </c>
      <c r="C21" s="55">
        <f>'1кв'!E25+'2кв'!E25+'3кв'!E25+'4кв'!E25</f>
        <v>54897.149999999994</v>
      </c>
      <c r="D21" s="60"/>
    </row>
    <row r="22" spans="1:5" ht="15.75" x14ac:dyDescent="0.25">
      <c r="A22" s="61"/>
      <c r="B22" s="7" t="s">
        <v>93</v>
      </c>
      <c r="C22" s="55">
        <f>'1кв'!E26+'2кв'!E26+'3кв'!E26+'4кв'!E26</f>
        <v>0</v>
      </c>
      <c r="D22" s="60"/>
    </row>
    <row r="23" spans="1:5" ht="15.75" x14ac:dyDescent="0.25">
      <c r="A23" s="48"/>
      <c r="B23" s="7" t="s">
        <v>24</v>
      </c>
      <c r="C23" s="55">
        <f>'1кв'!E27+'2кв'!E27+'3кв'!E27+'4кв'!E27</f>
        <v>32614.989999999998</v>
      </c>
      <c r="D23" s="60">
        <f>28224.95+3190.04+1200</f>
        <v>32614.99</v>
      </c>
      <c r="E23" s="64"/>
    </row>
    <row r="24" spans="1:5" ht="15.75" x14ac:dyDescent="0.25">
      <c r="A24" s="48"/>
      <c r="B24" s="65" t="s">
        <v>94</v>
      </c>
      <c r="C24" s="55">
        <f>'4кв'!E28</f>
        <v>178.02</v>
      </c>
      <c r="D24" s="60"/>
      <c r="E24" s="64"/>
    </row>
    <row r="25" spans="1:5" ht="15.75" x14ac:dyDescent="0.25">
      <c r="A25" s="61"/>
      <c r="B25" s="66" t="s">
        <v>118</v>
      </c>
      <c r="C25" s="67">
        <f>'2кв'!E28+'2кв'!E29+'2кв'!E30+'3кв'!E28+'3кв'!E29+'4кв'!E30</f>
        <v>16736.744999999999</v>
      </c>
      <c r="D25" s="60"/>
    </row>
    <row r="26" spans="1:5" ht="15.75" x14ac:dyDescent="0.25">
      <c r="A26" s="61"/>
      <c r="B26" s="68" t="s">
        <v>95</v>
      </c>
      <c r="C26" s="67">
        <f>SUM(C28:C29)</f>
        <v>600</v>
      </c>
      <c r="D26" s="60"/>
    </row>
    <row r="27" spans="1:5" ht="15.75" x14ac:dyDescent="0.25">
      <c r="A27" s="61"/>
      <c r="B27" s="53" t="s">
        <v>82</v>
      </c>
      <c r="C27" s="67"/>
      <c r="D27" s="60"/>
    </row>
    <row r="28" spans="1:5" ht="15.75" x14ac:dyDescent="0.25">
      <c r="A28" s="61"/>
      <c r="B28" s="29" t="s">
        <v>119</v>
      </c>
      <c r="C28" s="69">
        <f>'4кв'!E29</f>
        <v>600</v>
      </c>
      <c r="D28" s="60"/>
    </row>
    <row r="29" spans="1:5" ht="15.75" x14ac:dyDescent="0.25">
      <c r="A29" s="61"/>
      <c r="B29" s="29"/>
      <c r="C29" s="69"/>
      <c r="D29" s="60"/>
    </row>
    <row r="30" spans="1:5" ht="15.75" x14ac:dyDescent="0.25">
      <c r="A30" s="48"/>
      <c r="B30" s="70" t="s">
        <v>96</v>
      </c>
      <c r="C30" s="71">
        <f>SUM(C17:C26)</f>
        <v>911924.22699999996</v>
      </c>
      <c r="D30" s="60"/>
      <c r="E30" s="64"/>
    </row>
    <row r="31" spans="1:5" ht="15.75" x14ac:dyDescent="0.25">
      <c r="A31" s="48"/>
      <c r="B31" s="72" t="s">
        <v>97</v>
      </c>
      <c r="C31" s="73">
        <f>C6+C15-C30</f>
        <v>-17966.186999999918</v>
      </c>
      <c r="D31" s="60"/>
    </row>
    <row r="32" spans="1:5" ht="15.75" x14ac:dyDescent="0.25">
      <c r="A32" s="48"/>
      <c r="B32" s="52"/>
      <c r="C32" s="52"/>
      <c r="D32" s="60"/>
    </row>
    <row r="33" spans="1:4" ht="15.75" x14ac:dyDescent="0.25">
      <c r="A33" s="48"/>
      <c r="B33" s="74" t="s">
        <v>98</v>
      </c>
      <c r="C33" s="74"/>
      <c r="D33" s="60"/>
    </row>
    <row r="34" spans="1:4" ht="15.75" x14ac:dyDescent="0.25">
      <c r="A34" s="48"/>
      <c r="B34" s="74" t="s">
        <v>99</v>
      </c>
      <c r="C34" s="75">
        <v>84516.37</v>
      </c>
      <c r="D34" s="60"/>
    </row>
    <row r="35" spans="1:4" ht="15.75" x14ac:dyDescent="0.25">
      <c r="A35" s="48"/>
      <c r="B35" s="76" t="s">
        <v>100</v>
      </c>
      <c r="C35" s="77">
        <v>100362.73</v>
      </c>
      <c r="D35" s="60"/>
    </row>
    <row r="36" spans="1:4" ht="15.75" x14ac:dyDescent="0.25">
      <c r="A36" s="48"/>
      <c r="B36" s="74" t="s">
        <v>101</v>
      </c>
      <c r="C36" s="78">
        <f>C35-C34</f>
        <v>15846.36</v>
      </c>
      <c r="D36" s="60"/>
    </row>
    <row r="37" spans="1:4" ht="15.75" x14ac:dyDescent="0.25">
      <c r="A37" s="48"/>
      <c r="B37" s="52"/>
      <c r="C37" s="52"/>
      <c r="D37" s="60"/>
    </row>
    <row r="38" spans="1:4" ht="15.75" x14ac:dyDescent="0.25">
      <c r="A38" s="48" t="s">
        <v>102</v>
      </c>
      <c r="B38" s="52" t="s">
        <v>103</v>
      </c>
      <c r="C38" s="52"/>
      <c r="D38" s="60"/>
    </row>
    <row r="39" spans="1:4" ht="15.75" x14ac:dyDescent="0.25">
      <c r="A39" s="48"/>
      <c r="B39" s="52" t="s">
        <v>104</v>
      </c>
      <c r="C39" s="52"/>
      <c r="D39" s="60"/>
    </row>
    <row r="40" spans="1:4" ht="15.75" x14ac:dyDescent="0.25">
      <c r="A40" s="48"/>
      <c r="B40" s="52" t="s">
        <v>105</v>
      </c>
      <c r="C40" s="52"/>
      <c r="D40" s="60"/>
    </row>
    <row r="41" spans="1:4" ht="15.75" x14ac:dyDescent="0.25">
      <c r="A41" s="48"/>
      <c r="B41" s="52"/>
      <c r="C41" s="52"/>
      <c r="D41" s="60"/>
    </row>
    <row r="42" spans="1:4" ht="15.75" x14ac:dyDescent="0.25">
      <c r="A42" s="48"/>
      <c r="B42" s="52"/>
      <c r="C42" s="52"/>
      <c r="D42" s="60"/>
    </row>
    <row r="43" spans="1:4" ht="15.75" x14ac:dyDescent="0.25">
      <c r="A43" s="48"/>
      <c r="B43" s="52" t="s">
        <v>106</v>
      </c>
      <c r="C43" s="52"/>
      <c r="D43" s="60"/>
    </row>
    <row r="44" spans="1:4" ht="15.75" x14ac:dyDescent="0.25">
      <c r="A44" s="48"/>
      <c r="B44" s="52"/>
      <c r="C44" s="52"/>
      <c r="D44" s="60"/>
    </row>
    <row r="45" spans="1:4" ht="15.75" x14ac:dyDescent="0.25">
      <c r="A45" s="48"/>
      <c r="B45" s="52"/>
      <c r="C45" s="52"/>
      <c r="D45" s="60"/>
    </row>
  </sheetData>
  <mergeCells count="6">
    <mergeCell ref="A1:C1"/>
    <mergeCell ref="A2:C2"/>
    <mergeCell ref="A3:C3"/>
    <mergeCell ref="A4:C4"/>
    <mergeCell ref="A5:C5"/>
    <mergeCell ref="B16:C16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1кв</vt:lpstr>
      <vt:lpstr>2кв</vt:lpstr>
      <vt:lpstr>3кв</vt:lpstr>
      <vt:lpstr>4кв</vt:lpstr>
      <vt:lpstr>отчет</vt:lpstr>
      <vt:lpstr>'1кв'!Область_печати</vt:lpstr>
      <vt:lpstr>'2кв'!Область_печати</vt:lpstr>
      <vt:lpstr>'3кв'!Область_печати</vt:lpstr>
      <vt:lpstr>'4кв'!Область_печати</vt:lpstr>
      <vt:lpstr>отчет!Область_печати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2024-02-16T07:33:28Z</dcterms:modified>
</cp:coreProperties>
</file>